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<sst xmlns="http://schemas.openxmlformats.org/spreadsheetml/2006/main" count="3113" uniqueCount="2074">
  <si>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</si>
  <si>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</si>
  <si>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</si>
  <si>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</si>
  <si>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</si>
  <si>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</si>
  <si>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</si>
  <si>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</si>
  <si>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</si>
  <si>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</si>
  <si>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</si>
  <si>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</si>
  <si>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</si>
  <si>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</si>
  <si>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</si>
  <si>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</si>
  <si>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</si>
  <si>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</si>
  <si>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</si>
  <si>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</si>
  <si>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</si>
  <si>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</si>
  <si>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</si>
  <si>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</si>
  <si>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</si>
  <si>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</si>
  <si>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</si>
  <si>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</si>
  <si>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</si>
  <si>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</si>
  <si>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</si>
  <si>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</si>
  <si>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</si>
  <si>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</si>
  <si>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</si>
  <si>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</si>
  <si>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</si>
  <si>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</si>
  <si>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</si>
  <si>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</si>
  <si>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</si>
  <si>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</si>
  <si>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</si>
  <si>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</si>
  <si>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</si>
  <si>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</si>
  <si>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</si>
  <si>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</si>
  <si>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</si>
  <si>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</si>
  <si>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</si>
  <si>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</si>
  <si>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</si>
  <si>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</si>
  <si>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</si>
  <si>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</si>
  <si>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</si>
  <si>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</si>
  <si>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</si>
  <si>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</si>
  <si>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</si>
  <si>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</si>
  <si>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</si>
  <si>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</si>
  <si>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</si>
  <si>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</si>
  <si>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</si>
  <si>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</si>
  <si>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</si>
  <si>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</si>
  <si>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</si>
  <si>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</si>
  <si>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</si>
  <si>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</si>
  <si>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</si>
  <si>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</si>
  <si>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</si>
  <si>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</si>
  <si>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</si>
  <si>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</si>
  <si>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</si>
  <si>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</si>
  <si>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</si>
  <si>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</si>
  <si>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</si>
  <si>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</si>
  <si>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</si>
  <si>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</si>
  <si>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</si>
  <si>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</si>
  <si>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</si>
  <si>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</si>
  <si>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</si>
  <si>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</si>
  <si>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</si>
  <si>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</si>
  <si>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</si>
  <si>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</si>
  <si>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</si>
  <si>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</si>
  <si>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</si>
  <si>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</si>
  <si>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</si>
  <si>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</si>
  <si>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</si>
  <si>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</si>
  <si>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</si>
  <si>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</si>
  <si>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</si>
  <si>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</si>
  <si>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</si>
  <si>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</si>
  <si>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</si>
  <si>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</si>
  <si>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</si>
  <si>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</si>
  <si>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</si>
  <si>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</si>
  <si>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</si>
  <si>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</si>
  <si>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</si>
  <si>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</si>
  <si>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</si>
  <si>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</si>
  <si>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</si>
  <si>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</si>
  <si>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</si>
  <si>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</si>
  <si>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</si>
  <si>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</si>
  <si>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</si>
  <si>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</si>
  <si>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</si>
  <si>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</si>
  <si>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</si>
  <si>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</si>
  <si>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</si>
  <si>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</si>
  <si>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</si>
  <si>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</si>
  <si>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</si>
  <si>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</si>
  <si>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</si>
  <si>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</si>
  <si>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</si>
  <si>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</si>
  <si>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</si>
  <si>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</si>
  <si>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</si>
  <si>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</si>
  <si>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</si>
  <si>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</si>
  <si>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</si>
  <si>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</si>
  <si>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</si>
  <si>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</si>
  <si>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</si>
  <si>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</si>
  <si>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</si>
  <si>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</si>
  <si>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</si>
  <si>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</si>
  <si>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</si>
  <si>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</si>
  <si>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</si>
  <si>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</si>
  <si>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</si>
  <si>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</si>
  <si>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</si>
  <si>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</si>
  <si>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</si>
  <si>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</si>
  <si>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</si>
  <si>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</si>
  <si>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</si>
  <si>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</si>
  <si>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</si>
  <si>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</si>
  <si>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</si>
  <si>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</si>
  <si>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</si>
  <si>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</si>
  <si>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</si>
  <si>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</si>
  <si>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</si>
  <si>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</si>
  <si>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</si>
  <si>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</si>
  <si>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</si>
  <si>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</si>
  <si>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</si>
  <si>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</si>
  <si>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</si>
  <si>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</si>
  <si>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</si>
  <si>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</si>
  <si>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</si>
  <si>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</si>
  <si>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</si>
  <si>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</si>
  <si>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</si>
  <si>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</si>
  <si>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</si>
  <si>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</si>
  <si>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</si>
  <si>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</si>
  <si>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</si>
  <si>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</si>
  <si>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</si>
  <si>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</si>
  <si>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</si>
  <si>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</si>
  <si>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</si>
  <si>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</si>
  <si>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</si>
  <si>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</si>
  <si>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</si>
  <si>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</si>
  <si>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</si>
  <si>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</si>
  <si>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</si>
  <si>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</si>
  <si>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</si>
  <si>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</si>
  <si>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</si>
  <si>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</si>
  <si>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</si>
  <si>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</si>
  <si>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</si>
  <si>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</si>
  <si>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</si>
  <si>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</si>
  <si>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</si>
  <si>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</si>
  <si>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</si>
  <si>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</si>
  <si>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</si>
  <si>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</si>
  <si>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</si>
  <si>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</si>
  <si>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</si>
  <si>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</si>
  <si>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</si>
  <si>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</si>
  <si>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</si>
  <si>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</si>
  <si>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</si>
  <si>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</si>
  <si>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</si>
  <si>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</si>
  <si>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</si>
  <si>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</si>
  <si>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</si>
  <si>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</si>
  <si>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</si>
  <si>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</si>
  <si>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</si>
  <si>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</si>
  <si>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</si>
  <si>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</si>
  <si>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</si>
  <si>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</si>
  <si>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</si>
  <si>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</si>
  <si>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</si>
  <si>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</si>
  <si>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</si>
  <si>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</si>
  <si>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</si>
  <si>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</si>
  <si>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</si>
  <si>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</si>
  <si>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</si>
  <si>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</si>
  <si>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</si>
  <si>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</si>
  <si>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</si>
  <si>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</si>
  <si>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</si>
  <si>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</si>
  <si>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</si>
  <si>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</si>
  <si>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</si>
  <si>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</si>
  <si>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</si>
  <si>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</si>
  <si>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</si>
  <si>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</si>
  <si>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</si>
  <si>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</si>
  <si>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</si>
  <si>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</si>
  <si>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</si>
  <si>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</si>
  <si>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</si>
  <si>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</si>
  <si>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</si>
  <si>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</si>
  <si>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</si>
  <si>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</si>
  <si>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</si>
  <si>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</si>
  <si>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</si>
  <si>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</si>
  <si>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</si>
  <si>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</si>
  <si>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</si>
  <si>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</si>
  <si>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</si>
  <si>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</si>
  <si>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</si>
  <si>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</si>
  <si>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</si>
  <si>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</si>
  <si>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</si>
  <si>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</si>
  <si>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</si>
  <si>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</si>
  <si>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</si>
  <si>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</si>
  <si>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</si>
  <si>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</si>
  <si>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</si>
  <si>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</si>
  <si>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</si>
  <si>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</si>
  <si>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</si>
  <si>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</si>
  <si>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</si>
  <si>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</si>
  <si>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</si>
  <si>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</si>
  <si>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</si>
  <si>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</si>
  <si>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</si>
  <si>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</si>
  <si>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</si>
  <si>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</si>
  <si>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</si>
  <si>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</si>
  <si>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</si>
  <si>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</si>
  <si>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</si>
  <si>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</si>
  <si>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</si>
  <si>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</si>
  <si>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</si>
  <si>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</si>
  <si>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</si>
  <si>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</si>
  <si>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</si>
  <si>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</si>
  <si>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</si>
  <si>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</si>
  <si>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</si>
  <si>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</si>
  <si>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</si>
  <si>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</si>
  <si>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</si>
  <si>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</si>
  <si>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</si>
  <si>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</si>
  <si>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</si>
  <si>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</si>
  <si>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</si>
  <si>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</si>
  <si>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</si>
  <si>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</si>
  <si>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</si>
  <si>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</si>
  <si>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</si>
  <si>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</si>
  <si>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</si>
  <si>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</si>
  <si>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</si>
  <si>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</si>
  <si>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</si>
  <si>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</si>
  <si>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</si>
  <si>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</si>
  <si>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</si>
  <si>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</si>
  <si>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</si>
  <si>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</si>
  <si>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</si>
  <si>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</si>
  <si>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</si>
  <si>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</si>
  <si>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</si>
  <si>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</si>
  <si>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</si>
  <si>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</si>
  <si>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</si>
  <si>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</si>
  <si>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</si>
  <si>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</si>
  <si>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</si>
  <si>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</si>
  <si>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</si>
  <si>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</si>
  <si>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</si>
  <si>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</si>
  <si>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</si>
  <si>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</si>
  <si>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</si>
  <si>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</si>
  <si>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</si>
  <si>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</si>
  <si>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</si>
  <si>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</si>
  <si>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</si>
  <si>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</si>
  <si>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</si>
  <si>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</si>
  <si>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</si>
  <si>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</si>
  <si>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</si>
  <si>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</si>
  <si>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</si>
  <si>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</si>
  <si>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</si>
  <si>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</si>
  <si>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</si>
  <si>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</si>
  <si>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</si>
  <si>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</si>
  <si>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</si>
  <si>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</si>
  <si>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</si>
  <si>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</si>
  <si>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</si>
  <si>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</si>
  <si>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</si>
  <si>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</si>
  <si>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</si>
  <si>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</si>
  <si>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</si>
  <si>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</si>
  <si>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</si>
  <si>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</si>
  <si>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</si>
  <si>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</si>
  <si>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</si>
  <si>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</si>
  <si>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</si>
  <si>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</si>
  <si>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</si>
  <si>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</si>
  <si>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</si>
  <si>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</si>
  <si>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</si>
  <si>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</si>
  <si>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</si>
  <si>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</si>
  <si>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</si>
  <si>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</si>
  <si>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</si>
  <si>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</si>
  <si>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</si>
  <si>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</si>
  <si>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</si>
  <si>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</si>
  <si>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</si>
  <si>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</si>
  <si>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</si>
  <si>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</si>
  <si>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</si>
  <si>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</si>
  <si>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</si>
  <si>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</si>
  <si>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</si>
  <si>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</si>
  <si>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</si>
  <si>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</si>
  <si>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</si>
  <si>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</si>
  <si>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</si>
  <si>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</si>
  <si>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</si>
  <si>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</si>
  <si>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</si>
  <si>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</si>
  <si>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</si>
  <si>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</si>
  <si>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</si>
  <si>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</si>
  <si>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</si>
  <si>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</si>
  <si>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</si>
  <si>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</si>
  <si>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</si>
  <si>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</si>
  <si>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</si>
  <si>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</si>
  <si>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</si>
  <si>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</si>
  <si>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</si>
  <si>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</si>
  <si>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</si>
  <si>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</si>
  <si>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</si>
  <si>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</si>
  <si>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</si>
  <si>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</si>
  <si>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</si>
  <si>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</si>
  <si>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</si>
  <si>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</si>
  <si>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</si>
  <si>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</si>
  <si>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</si>
  <si>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</si>
  <si>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</si>
  <si>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</si>
  <si>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</si>
  <si>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</si>
  <si>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</si>
  <si>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</si>
  <si>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</si>
  <si>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</si>
  <si>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</si>
  <si>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</si>
  <si>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</si>
  <si>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</si>
  <si>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</si>
  <si>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</si>
  <si>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</si>
  <si>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</si>
  <si>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</si>
  <si>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</si>
  <si>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</si>
  <si>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</si>
  <si>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</si>
  <si>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</si>
  <si>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</si>
  <si>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</si>
  <si>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</si>
  <si>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</si>
  <si>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</si>
  <si>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</si>
  <si>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</si>
  <si>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</si>
  <si>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</si>
  <si>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</si>
  <si>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</si>
  <si>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</si>
  <si>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</si>
  <si>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</si>
  <si>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</si>
  <si>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</si>
  <si>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</si>
  <si>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</si>
  <si>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</si>
  <si>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</si>
  <si>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</si>
  <si>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</si>
  <si>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</si>
  <si>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</si>
  <si>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</si>
  <si>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</si>
  <si>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</si>
  <si>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</si>
  <si>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</si>
  <si>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</si>
  <si>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</si>
  <si>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</si>
  <si>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</si>
  <si>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</si>
  <si>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</si>
  <si>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</si>
  <si>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</si>
  <si>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</si>
  <si>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</si>
  <si>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</si>
  <si>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</si>
  <si>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</si>
  <si>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</si>
  <si>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</si>
  <si>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</si>
  <si>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</si>
  <si>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</si>
  <si>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</si>
  <si>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</si>
  <si>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</si>
  <si>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</si>
  <si>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</si>
  <si>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</si>
  <si>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</si>
  <si>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</si>
  <si>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</si>
  <si>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</si>
  <si>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</si>
  <si>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</si>
  <si>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</si>
  <si>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</si>
  <si>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</si>
  <si>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</si>
  <si>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</si>
  <si>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</si>
  <si>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</si>
  <si>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</si>
  <si>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</si>
  <si>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</si>
  <si>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</si>
  <si>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</si>
  <si>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</si>
  <si>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</si>
  <si>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</si>
  <si>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</si>
  <si>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</si>
  <si>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</si>
  <si>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</si>
  <si>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</si>
  <si>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</si>
  <si>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</si>
  <si>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</si>
  <si>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</si>
  <si>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</si>
  <si>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</si>
  <si>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</si>
  <si>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</si>
  <si>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</si>
  <si>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</si>
  <si>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</si>
  <si>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</si>
  <si>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</si>
  <si>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</si>
  <si>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</si>
  <si>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</si>
  <si>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</si>
  <si>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</si>
  <si>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</si>
  <si>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</si>
  <si>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</si>
  <si>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</si>
  <si>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</si>
  <si>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</si>
  <si>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</si>
  <si>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</si>
  <si>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</si>
  <si>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</si>
  <si>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</si>
  <si>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</si>
  <si>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</si>
  <si>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</si>
  <si>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</si>
  <si>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</si>
  <si>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</si>
  <si>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</si>
  <si>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</si>
  <si>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</si>
  <si>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</si>
  <si>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</si>
  <si>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</si>
  <si>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</si>
  <si>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</si>
  <si>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</si>
  <si>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</si>
  <si>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</si>
  <si>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</si>
  <si>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</si>
  <si>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</si>
  <si>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</si>
  <si>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</si>
  <si>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</si>
  <si>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</si>
  <si>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</si>
  <si>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</si>
  <si>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</si>
  <si>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</si>
  <si>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</si>
  <si>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</si>
  <si>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</si>
  <si>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</si>
  <si>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</si>
  <si>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</si>
  <si>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</si>
  <si>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</si>
  <si>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</si>
  <si>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</si>
  <si>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</si>
  <si>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</si>
  <si>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</si>
  <si>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</si>
  <si>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</si>
  <si>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</si>
  <si>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</si>
  <si>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</si>
  <si>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</si>
  <si>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</si>
  <si>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</si>
  <si>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</si>
  <si>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</si>
  <si>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</si>
  <si>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</si>
  <si>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</si>
  <si>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</si>
  <si>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</si>
  <si>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</si>
  <si>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</si>
  <si>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</si>
  <si>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</si>
  <si>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</si>
  <si>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</si>
  <si>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</si>
  <si>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</si>
  <si>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</si>
  <si>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</si>
  <si>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</si>
  <si>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</si>
  <si>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</si>
  <si>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</si>
  <si>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</si>
  <si>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</si>
  <si>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</si>
  <si>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</si>
  <si>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</si>
  <si>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</si>
  <si>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</si>
  <si>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</si>
  <si>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</si>
  <si>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</si>
  <si>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</si>
  <si>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</si>
  <si>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</si>
  <si>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</si>
  <si>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</si>
  <si>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</si>
  <si>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</si>
  <si>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</si>
  <si>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</si>
  <si>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</si>
  <si>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</si>
  <si>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</si>
  <si>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</si>
  <si>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</si>
  <si>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</si>
  <si>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</si>
  <si>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</si>
  <si>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</si>
  <si>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</si>
  <si>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</si>
  <si>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</si>
  <si>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</si>
  <si>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</si>
  <si>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</si>
  <si>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</si>
  <si>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</si>
  <si>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</si>
  <si>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</si>
  <si>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</si>
  <si>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</si>
  <si>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</si>
  <si>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</si>
  <si>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</si>
  <si>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</si>
  <si>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</si>
  <si>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</si>
  <si>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</si>
  <si>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</si>
  <si>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</si>
  <si>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</si>
  <si>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</si>
  <si>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</si>
  <si>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</si>
  <si>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</si>
  <si>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</si>
  <si>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</si>
  <si>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</si>
  <si>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</si>
  <si>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</si>
  <si>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</si>
  <si>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</si>
  <si>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</si>
  <si>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</si>
  <si>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</si>
  <si>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</si>
  <si>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</si>
  <si>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</si>
  <si>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</si>
  <si>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</si>
  <si>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</si>
  <si>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</si>
  <si>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</si>
  <si>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</si>
  <si>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</si>
  <si>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</si>
  <si>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</si>
  <si>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</si>
  <si>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</si>
  <si>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</si>
  <si>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</si>
  <si>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</si>
  <si>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</si>
  <si>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</si>
  <si>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</si>
  <si>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</si>
  <si>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</si>
  <si>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</si>
  <si>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</si>
  <si>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</si>
  <si>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</si>
  <si>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</si>
  <si>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</si>
  <si>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</si>
  <si>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</si>
  <si>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</si>
  <si>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</si>
  <si>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</si>
  <si>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</si>
  <si>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</si>
  <si>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</si>
  <si>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</si>
  <si>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</si>
  <si>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</si>
  <si>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</si>
  <si>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</si>
  <si>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</si>
  <si>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</si>
  <si>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</si>
  <si>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</si>
  <si>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</si>
  <si>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</si>
  <si>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</si>
  <si>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</si>
  <si>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</si>
  <si>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</si>
  <si>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</si>
  <si>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</si>
  <si>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</si>
  <si>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</si>
  <si>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</si>
  <si>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</si>
  <si>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</si>
  <si>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</si>
  <si>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</si>
  <si>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</si>
  <si>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</si>
  <si>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</si>
  <si>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</si>
  <si>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</si>
  <si>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</si>
  <si>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</si>
  <si>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</si>
  <si>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</si>
  <si>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</si>
  <si>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</si>
  <si>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</si>
  <si>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</si>
  <si>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</si>
  <si>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</si>
  <si>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</si>
  <si>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</si>
  <si>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</si>
  <si>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</si>
  <si>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</si>
  <si>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</si>
  <si>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</si>
  <si>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</si>
  <si>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</si>
  <si>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</si>
  <si>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</si>
  <si>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</si>
  <si>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</si>
  <si>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</si>
  <si>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</si>
  <si>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</si>
  <si>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</si>
  <si>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</si>
  <si>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</si>
  <si>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</si>
  <si>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</si>
  <si>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</si>
  <si>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</si>
  <si>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</si>
  <si>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</si>
  <si>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</si>
  <si>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</si>
  <si>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</si>
  <si>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</si>
  <si>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</si>
  <si>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</si>
  <si>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</si>
  <si>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</si>
  <si>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</si>
  <si>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</si>
  <si>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</si>
  <si>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</si>
  <si>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</si>
  <si>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</si>
  <si>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</si>
  <si>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</si>
  <si>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</si>
  <si>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</si>
  <si>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</si>
  <si>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</si>
  <si>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</si>
  <si>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</si>
  <si>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</si>
  <si>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</si>
  <si>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</si>
  <si>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</si>
  <si>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</si>
  <si>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</si>
  <si>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</si>
  <si>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</si>
  <si>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</si>
  <si>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</si>
  <si>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</si>
  <si>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</si>
  <si>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</si>
  <si>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</si>
  <si>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</si>
  <si>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</si>
  <si>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</si>
  <si>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</si>
  <si>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</si>
  <si>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</si>
  <si>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</si>
  <si>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</si>
  <si>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</si>
  <si>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</si>
  <si>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</si>
  <si>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</si>
  <si>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</si>
  <si>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</si>
  <si>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</si>
  <si>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</si>
  <si>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</si>
  <si>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</si>
  <si>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</si>
  <si>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</si>
  <si>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</si>
  <si>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</si>
  <si>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</si>
  <si>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</si>
  <si>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</si>
  <si>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</si>
  <si>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</si>
  <si>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</si>
  <si>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</si>
  <si>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</si>
  <si>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</si>
  <si>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</si>
  <si>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</si>
  <si>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</si>
  <si>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</si>
  <si>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</si>
  <si>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</si>
  <si>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</si>
  <si>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</si>
  <si>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</si>
  <si>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</si>
  <si>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</si>
  <si>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</si>
  <si>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</si>
  <si>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</si>
  <si>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</si>
  <si>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</si>
  <si>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</si>
  <si>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</si>
  <si>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</si>
  <si>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</si>
  <si>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</si>
  <si>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</si>
  <si>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</si>
  <si>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</si>
  <si>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</si>
  <si>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</si>
  <si>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</si>
  <si>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</si>
  <si>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</si>
  <si>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</si>
  <si>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</si>
  <si>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</si>
  <si>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</si>
  <si>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</si>
  <si>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</si>
  <si>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</si>
  <si>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</si>
  <si>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</si>
  <si>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</si>
  <si>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</si>
  <si>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</si>
  <si>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</si>
  <si>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</si>
  <si>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</si>
  <si>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</si>
  <si>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</si>
  <si>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</si>
  <si>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</si>
  <si>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</si>
  <si>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</si>
  <si>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</si>
  <si>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</si>
  <si>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</si>
  <si>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</si>
  <si>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</si>
  <si>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</si>
  <si>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</si>
  <si>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</si>
  <si>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</si>
  <si>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</si>
  <si>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</si>
  <si>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</si>
  <si>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</si>
  <si>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</si>
  <si>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</si>
  <si>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</si>
  <si>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</si>
  <si>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</si>
  <si>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</si>
  <si>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</si>
  <si>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</si>
  <si>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</si>
  <si>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</si>
  <si>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</si>
  <si>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</si>
  <si>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</si>
  <si>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</si>
  <si>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</si>
  <si>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</si>
  <si>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</si>
  <si>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</si>
  <si>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</si>
  <si>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</si>
  <si>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</si>
  <si>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</si>
  <si>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</si>
  <si>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</si>
  <si>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</si>
  <si>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</si>
  <si>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</si>
  <si>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</si>
  <si>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</si>
  <si>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</si>
  <si>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</si>
  <si>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</si>
  <si>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</si>
  <si>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</si>
  <si>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</si>
  <si>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</si>
  <si>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</si>
  <si>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</si>
  <si>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</si>
  <si>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</si>
  <si>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</si>
  <si>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</si>
  <si>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</si>
  <si>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</si>
  <si>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</si>
  <si>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</si>
  <si>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</si>
  <si>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</si>
  <si>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</si>
  <si>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</si>
  <si>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</si>
  <si>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</si>
  <si>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</si>
  <si>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</si>
  <si>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</si>
  <si>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</si>
  <si>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</si>
  <si>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</si>
  <si>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</si>
  <si>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</si>
  <si>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</si>
  <si>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</si>
  <si>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</si>
  <si>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</si>
  <si>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</si>
  <si>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</si>
  <si>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</si>
  <si>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</si>
  <si>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</si>
  <si>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</si>
  <si>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</si>
  <si>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</si>
  <si>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</si>
  <si>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</si>
  <si>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</si>
  <si>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</si>
  <si>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</si>
  <si>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</si>
  <si>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</si>
  <si>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</si>
  <si>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</si>
  <si>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</si>
  <si>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</si>
  <si>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</si>
  <si>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</si>
  <si>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</si>
  <si>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</si>
  <si>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</si>
  <si>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</si>
  <si>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</si>
  <si>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</si>
  <si>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</si>
  <si>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</si>
  <si>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</si>
  <si>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</si>
  <si>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</si>
  <si>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</si>
  <si>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</si>
  <si>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</si>
  <si>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</si>
  <si>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</si>
  <si>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</si>
  <si>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</si>
  <si>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</si>
  <si>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</si>
  <si>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</si>
  <si>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</si>
  <si>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</si>
  <si>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</si>
  <si>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</si>
  <si>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</si>
  <si>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</si>
  <si>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</si>
  <si>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</si>
  <si>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</si>
  <si>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</si>
  <si>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</si>
  <si>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</si>
  <si>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</si>
  <si>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</si>
  <si>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</si>
  <si>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</si>
  <si>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</si>
  <si>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</si>
  <si>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</si>
  <si>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</si>
  <si>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</si>
  <si>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</si>
  <si>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</si>
  <si>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</si>
  <si>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</si>
  <si>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</si>
  <si>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</si>
  <si>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</si>
  <si>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</si>
  <si>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</si>
  <si>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</si>
  <si>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</si>
  <si>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</si>
  <si>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</si>
  <si>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</si>
  <si>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</si>
  <si>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</si>
  <si>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</si>
  <si>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</si>
  <si>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</si>
  <si>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</si>
  <si>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</si>
  <si>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</si>
  <si>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</si>
  <si>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</si>
  <si>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</si>
  <si>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</si>
  <si>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</si>
  <si>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</si>
  <si>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</si>
  <si>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</si>
  <si>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</si>
  <si>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</si>
  <si>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</si>
  <si>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</si>
  <si>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</si>
  <si>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</si>
  <si>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</si>
  <si>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</si>
  <si>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</si>
  <si>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</si>
  <si>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</si>
  <si>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</si>
  <si>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</si>
  <si>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</si>
  <si>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</si>
  <si>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</si>
  <si>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</si>
  <si>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</si>
  <si>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</si>
  <si>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</si>
  <si>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</si>
  <si>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</si>
  <si>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</si>
  <si>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</si>
  <si>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</si>
  <si>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</si>
  <si>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</si>
  <si>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</si>
  <si>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</si>
  <si>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</si>
  <si>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</si>
  <si>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</si>
  <si>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</si>
  <si>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</si>
  <si>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</si>
  <si>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</si>
  <si>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</si>
  <si>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</si>
  <si>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</si>
  <si>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</si>
  <si>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</si>
  <si>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</si>
  <si>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</si>
  <si>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</si>
  <si>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</si>
  <si>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</si>
  <si>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</si>
  <si>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</si>
  <si>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</si>
  <si>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</si>
  <si>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</si>
  <si>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</si>
  <si>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</si>
  <si>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</si>
  <si>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</si>
  <si>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</si>
  <si>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</si>
  <si>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</si>
  <si>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</si>
  <si>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</si>
  <si>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</si>
  <si>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</si>
  <si>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</si>
  <si>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</si>
  <si>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</si>
  <si>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</si>
  <si>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</si>
  <si>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</si>
  <si>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</si>
  <si>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</si>
  <si>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</si>
  <si>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</si>
  <si>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</si>
  <si>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</si>
  <si>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</si>
  <si>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</si>
  <si>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</si>
  <si>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</si>
  <si>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</si>
  <si>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</si>
  <si>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</si>
  <si>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</si>
  <si>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</si>
  <si>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</si>
  <si>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</si>
  <si>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</si>
  <si>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</si>
  <si>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</si>
  <si>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</si>
  <si>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</si>
  <si>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</si>
  <si>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</si>
  <si>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</si>
  <si>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</si>
  <si>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</si>
  <si>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</si>
  <si>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</si>
  <si>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</si>
  <si>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</si>
  <si>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</si>
  <si>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</si>
  <si>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</si>
  <si>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</si>
  <si>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</si>
  <si>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</si>
  <si>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</si>
  <si>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</si>
  <si>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</si>
  <si>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</si>
  <si>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</si>
  <si>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</si>
  <si>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</si>
  <si>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</si>
  <si>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</si>
  <si>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</si>
  <si>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</si>
  <si>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</si>
  <si>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</si>
  <si>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</si>
  <si>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</si>
  <si>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</si>
  <si>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</si>
  <si>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</si>
  <si>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</si>
  <si>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</si>
  <si>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</si>
  <si>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</si>
  <si>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</si>
  <si>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</si>
  <si>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</si>
  <si>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</si>
  <si>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</si>
  <si>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</si>
  <si>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</si>
  <si>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</si>
  <si>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</si>
  <si>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</si>
  <si>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</si>
  <si>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</si>
  <si>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</si>
  <si>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</si>
  <si>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</si>
  <si>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</si>
  <si>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</si>
  <si>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</si>
  <si>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</si>
  <si>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</si>
  <si>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</si>
  <si>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</si>
  <si>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</si>
  <si>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</si>
  <si>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</si>
  <si>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</si>
  <si>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</si>
  <si>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</si>
  <si>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</si>
  <si>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</si>
  <si>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</si>
  <si>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</si>
  <si>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</si>
  <si>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</si>
  <si>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</si>
  <si>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</si>
  <si>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</si>
  <si>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</si>
  <si>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</si>
  <si>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</si>
  <si>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</si>
  <si>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</si>
  <si>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</si>
  <si>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</si>
  <si>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</si>
  <si>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</si>
  <si>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</si>
  <si>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</si>
  <si>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</si>
  <si>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</si>
  <si>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</si>
  <si>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</si>
  <si>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</si>
  <si>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</si>
  <si>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</si>
  <si>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</si>
  <si>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</si>
  <si>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</si>
  <si>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</si>
  <si>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</si>
  <si>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</si>
  <si>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</si>
  <si>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</si>
  <si>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</si>
  <si>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</si>
  <si>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</si>
  <si>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</si>
  <si>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</si>
  <si>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</si>
  <si>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</si>
  <si>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</si>
  <si>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</si>
  <si>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</si>
  <si>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</si>
  <si>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</si>
  <si>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</si>
  <si>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</si>
  <si>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</si>
  <si>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</si>
  <si>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</si>
  <si>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</si>
  <si>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</si>
  <si>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</si>
  <si>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</si>
  <si>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</si>
  <si>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</si>
  <si>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</si>
  <si>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</si>
  <si>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</si>
  <si>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</si>
  <si>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</si>
  <si>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</si>
  <si>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</si>
  <si>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</si>
  <si>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</si>
  <si>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</si>
  <si>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</si>
  <si>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</si>
  <si>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</si>
  <si>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</si>
  <si>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</si>
  <si>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</si>
  <si>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</si>
  <si>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</si>
  <si>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</si>
  <si>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</si>
  <si>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</si>
  <si>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</si>
  <si>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</si>
  <si>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</si>
  <si>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</si>
  <si>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</si>
  <si>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</si>
  <si>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</si>
  <si>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</si>
  <si>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</si>
  <si>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</si>
  <si>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</si>
  <si>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</si>
  <si>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</si>
  <si>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</si>
  <si>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</si>
  <si>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</si>
  <si>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</si>
  <si>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</si>
  <si>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</si>
  <si>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</si>
  <si>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</si>
  <si>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</si>
  <si>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</si>
  <si>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</si>
  <si>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</si>
  <si>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</si>
  <si>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</si>
  <si>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</si>
  <si>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</si>
  <si>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</si>
  <si>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</si>
  <si>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</si>
  <si>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</si>
  <si>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</si>
  <si>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</si>
  <si>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</si>
  <si>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</si>
  <si>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</si>
  <si>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</si>
  <si>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</si>
  <si>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</si>
  <si>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</si>
  <si>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</si>
  <si>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</si>
  <si>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</si>
  <si>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</si>
  <si>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</si>
  <si>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</si>
  <si>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</si>
  <si>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</si>
  <si>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</si>
  <si>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</si>
  <si>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</si>
  <si>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</si>
  <si>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</si>
  <si>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</si>
  <si>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</si>
  <si>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</si>
  <si>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</si>
  <si>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</si>
  <si>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</si>
  <si>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</si>
  <si>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</si>
  <si>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</si>
  <si>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</si>
  <si>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</si>
  <si>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</si>
  <si>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</si>
  <si>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</si>
  <si>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</si>
  <si>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</si>
  <si>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</si>
  <si>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</si>
  <si>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</si>
  <si>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</si>
  <si>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</si>
  <si>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</si>
  <si>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</si>
  <si>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</si>
  <si>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</si>
  <si>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</si>
  <si>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</si>
  <si>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</si>
  <si>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</si>
  <si>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</si>
  <si>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</si>
  <si>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</si>
  <si>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</si>
  <si>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</si>
  <si>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</si>
  <si>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</si>
  <si>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</si>
  <si>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</si>
  <si>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</si>
  <si>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</si>
  <si>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</si>
  <si>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</si>
  <si>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</si>
  <si>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</si>
  <si>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</si>
  <si>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</si>
  <si>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</si>
  <si>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</si>
  <si>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</si>
  <si>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</si>
  <si>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</si>
  <si>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</si>
  <si>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</si>
  <si>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</si>
  <si>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</si>
  <si>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</si>
  <si>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</si>
  <si>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</si>
  <si>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</si>
  <si>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</si>
  <si>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</si>
  <si>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</si>
  <si>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</si>
  <si>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</si>
  <si>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</si>
  <si>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</si>
  <si>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</si>
  <si>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</si>
  <si>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</si>
  <si>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</si>
  <si>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</si>
  <si>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</si>
  <si>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</si>
  <si>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</si>
  <si>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</si>
  <si>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</si>
  <si>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</si>
  <si>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</si>
  <si>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</si>
  <si>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</si>
  <si>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</si>
  <si>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</si>
  <si>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</si>
  <si>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</si>
  <si>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</si>
  <si>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</si>
  <si>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</si>
  <si>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</si>
  <si>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</si>
  <si>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</si>
  <si>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</si>
  <si>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</si>
  <si>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</si>
  <si>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</si>
  <si>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</si>
  <si>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</si>
  <si>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</si>
  <si>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</si>
  <si>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</si>
  <si>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</si>
  <si>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</si>
  <si>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</si>
  <si>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</si>
  <si>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</si>
  <si>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</si>
  <si>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</si>
  <si>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</si>
  <si>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</si>
  <si>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</si>
  <si>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</si>
  <si>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</si>
  <si>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</si>
  <si>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</si>
  <si>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</si>
  <si>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</si>
  <si>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</si>
  <si>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</si>
  <si>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</si>
  <si>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</si>
  <si>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</si>
  <si>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</si>
  <si>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</si>
  <si>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</si>
  <si>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</si>
  <si>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</si>
  <si>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</si>
  <si>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</si>
  <si>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</si>
  <si>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</si>
  <si>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</si>
  <si>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</si>
  <si>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</si>
  <si>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</si>
  <si>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</si>
  <si>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</si>
  <si>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</si>
  <si>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</si>
  <si>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</si>
  <si>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</si>
  <si>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</si>
  <si>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</si>
  <si>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</si>
  <si>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</si>
  <si>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</si>
  <si>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</si>
  <si>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</si>
  <si>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</si>
  <si>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</si>
  <si>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</si>
  <si>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</si>
  <si>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</si>
  <si>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</si>
  <si>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</si>
  <si>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</si>
  <si>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</si>
  <si>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</si>
  <si>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</si>
  <si>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</si>
  <si>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</si>
  <si>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</si>
  <si>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</si>
  <si>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</si>
  <si>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</si>
  <si>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</si>
  <si>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</si>
  <si>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</si>
  <si>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</si>
  <si>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</si>
  <si>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</si>
  <si>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</si>
  <si>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</si>
  <si>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</si>
  <si>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</si>
  <si>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</si>
  <si>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</si>
  <si>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</si>
  <si>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</si>
  <si>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</si>
  <si>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</si>
  <si>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</si>
  <si>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</si>
  <si>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</si>
  <si>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</si>
  <si>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</si>
  <si>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</si>
  <si>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</si>
  <si>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</si>
  <si>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</si>
  <si>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</si>
  <si>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</si>
  <si>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</si>
  <si>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</si>
  <si>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</si>
  <si>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</si>
  <si>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</si>
  <si>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</si>
  <si>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</si>
  <si>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</si>
  <si>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</si>
  <si>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</si>
  <si>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</si>
  <si>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</si>
  <si>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</si>
  <si>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</si>
  <si>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</si>
  <si>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</si>
  <si>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</si>
  <si>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</si>
  <si>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</si>
  <si>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</si>
  <si>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</si>
  <si>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</si>
  <si>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</si>
  <si>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</si>
  <si>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</si>
  <si>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</si>
  <si>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</si>
  <si>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</si>
  <si>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</si>
  <si>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</si>
  <si>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</si>
  <si>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</si>
  <si>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</si>
  <si>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</si>
  <si>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</si>
  <si>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</si>
  <si>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</si>
  <si>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</si>
  <si>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</si>
  <si>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</si>
  <si>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</si>
  <si>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</si>
  <si>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</si>
  <si>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</si>
  <si>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</si>
  <si>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</si>
  <si>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</si>
  <si>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</si>
  <si>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</si>
  <si>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</si>
  <si>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</si>
  <si>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</si>
  <si>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</si>
  <si>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</si>
  <si>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</si>
  <si>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</si>
  <si>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</si>
  <si>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</si>
  <si>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</si>
  <si>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</si>
  <si>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</si>
  <si>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</si>
  <si>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</si>
  <si>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</si>
  <si>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</si>
  <si>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</si>
  <si>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</si>
  <si>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</si>
  <si>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</si>
  <si>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</si>
  <si>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</si>
  <si>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</si>
  <si>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</si>
  <si>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</si>
  <si>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</si>
  <si>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</si>
  <si>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</si>
  <si>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</si>
  <si>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</si>
  <si>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</si>
  <si>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</si>
  <si>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</si>
  <si>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</si>
  <si>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</si>
  <si>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</si>
  <si>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</si>
  <si>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</si>
  <si>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</si>
  <si>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</si>
  <si>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</si>
  <si>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</si>
  <si>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</si>
  <si>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</si>
  <si>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</si>
  <si>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</si>
  <si>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</si>
  <si>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</si>
  <si>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</si>
  <si>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</si>
  <si>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</si>
  <si>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</si>
  <si>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</si>
  <si>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</si>
  <si>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</si>
  <si>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</si>
  <si>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</si>
  <si>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</si>
  <si>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</si>
  <si>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</si>
  <si>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</si>
  <si>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</si>
  <si>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</si>
  <si>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</si>
  <si>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</si>
  <si>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</si>
  <si>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</si>
  <si>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</si>
  <si>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</si>
  <si>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</si>
  <si>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</si>
  <si>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</si>
  <si>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</si>
  <si>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</si>
  <si>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</si>
  <si>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</si>
  <si>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</si>
  <si>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</si>
  <si>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</si>
  <si>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</si>
  <si>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</si>
  <si>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</si>
  <si>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</si>
  <si>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</si>
  <si>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</si>
  <si>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</si>
  <si>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</si>
  <si>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</si>
  <si>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</si>
  <si>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</si>
  <si>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</si>
  <si>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</si>
  <si>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</si>
  <si>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</si>
  <si>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</si>
  <si>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</si>
  <si>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</si>
  <si>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</si>
  <si>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</si>
  <si>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</si>
  <si>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</si>
  <si>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</si>
  <si>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</si>
  <si>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</si>
  <si>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</si>
  <si>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</si>
  <si>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</si>
  <si>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</si>
  <si>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</si>
  <si>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</si>
  <si>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</si>
  <si>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</si>
  <si>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</si>
  <si>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</si>
  <si>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</si>
  <si>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</si>
  <si>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</si>
  <si>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</si>
  <si>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</si>
  <si>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</si>
  <si>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</si>
  <si>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</si>
  <si>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</si>
  <si>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</si>
  <si>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</si>
  <si>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</si>
  <si>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</si>
  <si>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</si>
  <si>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</si>
  <si>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</si>
  <si>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</si>
  <si>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</si>
  <si>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</si>
  <si>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</si>
  <si>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</si>
  <si>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</si>
  <si>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</si>
  <si>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</si>
  <si>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</si>
  <si>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</si>
  <si>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</si>
  <si>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</si>
  <si>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</si>
  <si>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</si>
  <si>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</si>
  <si>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</si>
  <si>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</si>
  <si>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</si>
  <si>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</si>
  <si>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</si>
  <si>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</si>
  <si>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</si>
  <si>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</si>
  <si>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</si>
  <si>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</si>
  <si>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</si>
  <si>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</si>
  <si>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</si>
  <si>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</si>
  <si>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</si>
  <si>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</si>
  <si>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</si>
  <si>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</si>
  <si>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</si>
  <si>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</si>
  <si>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</si>
  <si>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</si>
  <si>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</si>
  <si>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</si>
  <si>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</si>
  <si>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</si>
  <si>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</si>
  <si>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</si>
  <si>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</si>
  <si>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</si>
  <si>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</si>
  <si>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</si>
  <si>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</si>
  <si>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</si>
  <si>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</si>
  <si>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</si>
  <si>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</si>
  <si>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</si>
  <si>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</si>
  <si>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</si>
  <si>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</si>
  <si>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</si>
  <si>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</si>
  <si>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</si>
  <si>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</si>
  <si>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</si>
  <si>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</si>
  <si>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</si>
  <si>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</si>
  <si>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</si>
  <si>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</si>
  <si>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</si>
  <si>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</si>
  <si>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</si>
  <si>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</si>
  <si>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</si>
  <si>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</si>
  <si>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</si>
  <si>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</si>
  <si>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</si>
  <si>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</si>
  <si>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</si>
  <si>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</si>
  <si>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</si>
  <si>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</si>
  <si>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</si>
  <si>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</si>
  <si>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</si>
  <si>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</si>
  <si>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</si>
  <si>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</si>
  <si>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</si>
  <si>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</si>
  <si>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</si>
  <si>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</si>
  <si>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</si>
  <si>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</si>
  <si>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</si>
  <si>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</si>
  <si>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</si>
  <si>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</si>
  <si>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</si>
  <si>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</si>
  <si>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</si>
  <si>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</si>
  <si>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</si>
  <si>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</si>
  <si>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</si>
  <si>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</si>
  <si>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</si>
  <si>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</si>
  <si>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</si>
  <si>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</si>
  <si>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</si>
  <si>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</si>
  <si>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</si>
  <si>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</si>
  <si>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</si>
  <si>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</si>
  <si>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</si>
  <si>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</si>
  <si>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</si>
  <si>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</si>
  <si>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</si>
  <si>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</si>
  <si>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</si>
  <si>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</si>
  <si>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</si>
  <si>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</si>
  <si>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</si>
  <si>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</si>
  <si>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</si>
  <si>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</si>
  <si>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</si>
  <si>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</si>
  <si>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</si>
  <si>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</si>
  <si>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</si>
  <si>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</si>
  <si>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</si>
  <si>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</si>
  <si>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</si>
  <si>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</si>
  <si>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</si>
  <si>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</si>
  <si>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</si>
  <si>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</si>
  <si>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</si>
  <si>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</si>
  <si>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</si>
  <si>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</si>
  <si>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</si>
  <si>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</si>
  <si>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</si>
  <si>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</si>
  <si>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</si>
  <si>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</si>
  <si>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</si>
  <si>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</si>
  <si>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</si>
  <si>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</si>
  <si>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</si>
  <si>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</si>
  <si>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</si>
  <si>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</si>
  <si>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</si>
  <si>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</si>
  <si>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</si>
  <si>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</si>
  <si>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</si>
  <si>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</si>
  <si>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</si>
  <si>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</si>
  <si>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</si>
  <si>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</si>
  <si>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</si>
  <si>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</si>
  <si>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</si>
  <si>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</si>
  <si>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</si>
  <si>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</si>
  <si>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</si>
  <si>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</si>
  <si>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</si>
  <si>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</si>
  <si>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</si>
  <si>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</si>
  <si>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</si>
  <si>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</si>
  <si>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</si>
  <si>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</si>
  <si>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</si>
  <si>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</si>
  <si>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</si>
  <si>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</si>
  <si>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</si>
  <si>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</si>
  <si>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</si>
  <si>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</si>
  <si>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</si>
  <si>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</si>
  <si>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</si>
  <si>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</si>
  <si>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</si>
  <si>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</si>
  <si>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</si>
  <si>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</si>
  <si>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</si>
  <si>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</si>
  <si>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</si>
  <si>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</si>
  <si>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</si>
  <si>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</si>
  <si>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</si>
  <si>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</si>
  <si>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</si>
  <si>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</si>
  <si>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</si>
  <si>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</si>
  <si>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</si>
  <si>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</si>
  <si>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</si>
  <si>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</si>
  <si>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</si>
  <si>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</si>
  <si>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</si>
  <si>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</si>
  <si>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</si>
  <si>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</si>
  <si>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</si>
  <si>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</si>
  <si>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</si>
  <si>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</si>
  <si>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</si>
  <si>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</si>
  <si>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</si>
  <si>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</si>
  <si>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</si>
  <si>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</si>
  <si>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</si>
  <si>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</si>
  <si>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</si>
  <si>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</si>
  <si>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</si>
  <si>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</si>
  <si>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</si>
  <si>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</si>
  <si>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</si>
  <si>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</si>
  <si>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</si>
  <si>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</si>
  <si>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</si>
  <si>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</si>
  <si>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</si>
  <si>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</si>
  <si>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</si>
  <si>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</si>
  <si>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b1032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</si>
</sst>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3" fontId="256" fillId="5" borderId="97" xfId="58" applyNumberFormat="1" applyFont="1" applyFill="1" applyBorder="1" applyAlignment="1" applyProtection="1">
      <alignment vertical="center"/>
      <protection/>
    </xf>
    <xf numFmtId="186" fontId="244" fillId="45" borderId="189" xfId="58" applyNumberFormat="1" applyFont="1" applyFill="1" applyBorder="1" applyAlignment="1" applyProtection="1">
      <alignment horizontal="center" vertical="center"/>
      <protection/>
    </xf>
    <xf numFmtId="3" fontId="5" fillId="39" borderId="17" xfId="58" applyNumberFormat="1" applyFont="1" applyFill="1" applyBorder="1" applyAlignment="1" applyProtection="1">
      <alignment horizontal="right" vertical="center"/>
      <protection locked="0"/>
    </xf>
    <xf numFmtId="3" fontId="256" fillId="5" borderId="13" xfId="58" applyNumberFormat="1" applyFont="1" applyFill="1" applyBorder="1" applyAlignment="1" applyProtection="1">
      <alignment vertical="center"/>
      <protection locked="0"/>
    </xf>
    <xf numFmtId="186" fontId="244" fillId="53" borderId="70" xfId="58" applyNumberFormat="1" applyFont="1" applyFill="1" applyBorder="1" applyAlignment="1" applyProtection="1">
      <alignment horizontal="center" vertical="center"/>
      <protection/>
    </xf>
    <xf numFmtId="186" fontId="244" fillId="53" borderId="189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 t="str">
        <f>+OTCHET!B9</f>
        <v>Несебър</v>
      </c>
      <c r="C2" s="1675"/>
      <c r="D2" s="1676"/>
      <c r="E2" s="1019"/>
      <c r="F2" s="1020">
        <f>+OTCHET!H9</f>
        <v>0</v>
      </c>
      <c r="G2" s="1021" t="str">
        <f>+OTCHET!F12</f>
        <v>5206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43738</v>
      </c>
      <c r="M6" s="1019"/>
      <c r="N6" s="1044" t="s">
        <v>1000</v>
      </c>
      <c r="O6" s="1008"/>
      <c r="P6" s="1045">
        <f>OTCHET!F9</f>
        <v>43738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43738</v>
      </c>
      <c r="H9" s="1019"/>
      <c r="I9" s="1069">
        <f>+L4</f>
        <v>2019</v>
      </c>
      <c r="J9" s="1070">
        <f>+L6</f>
        <v>43738</v>
      </c>
      <c r="K9" s="1071"/>
      <c r="L9" s="1072">
        <f>+L6</f>
        <v>43738</v>
      </c>
      <c r="M9" s="1071"/>
      <c r="N9" s="1073">
        <f>+L6</f>
        <v>43738</v>
      </c>
      <c r="O9" s="1074"/>
      <c r="P9" s="1075">
        <f>+L4</f>
        <v>2019</v>
      </c>
      <c r="Q9" s="1073">
        <f>+L6</f>
        <v>43738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-64092</v>
      </c>
      <c r="K44" s="1095"/>
      <c r="L44" s="1114">
        <f>+IF($P$2=33,$Q44,0)</f>
        <v>0</v>
      </c>
      <c r="M44" s="1095"/>
      <c r="N44" s="1115">
        <f>+ROUND(+G44+J44+L44,0)</f>
        <v>-64092</v>
      </c>
      <c r="O44" s="1097"/>
      <c r="P44" s="1113">
        <f>+ROUND(OTCHET!E151,0)</f>
        <v>0</v>
      </c>
      <c r="Q44" s="1114">
        <f>+ROUND(OTCHET!L151,0)</f>
        <v>-64092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-64092</v>
      </c>
      <c r="K46" s="1095"/>
      <c r="L46" s="1126">
        <f>+ROUND(+SUM(L42:L45),0)</f>
        <v>0</v>
      </c>
      <c r="M46" s="1095"/>
      <c r="N46" s="1127">
        <f>+ROUND(+SUM(N42:N45),0)</f>
        <v>-64092</v>
      </c>
      <c r="O46" s="1097"/>
      <c r="P46" s="1125">
        <f>+ROUND(+SUM(P42:P45),0)</f>
        <v>0</v>
      </c>
      <c r="Q46" s="1126">
        <f>+ROUND(+SUM(Q42:Q45),0)</f>
        <v>-64092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-64092</v>
      </c>
      <c r="K48" s="1095"/>
      <c r="L48" s="1200">
        <f>+ROUND(L23+L28+L35+L40+L46,0)</f>
        <v>0</v>
      </c>
      <c r="M48" s="1095"/>
      <c r="N48" s="1201">
        <f>+ROUND(N23+N28+N35+N40+N46,0)</f>
        <v>-64092</v>
      </c>
      <c r="O48" s="1202"/>
      <c r="P48" s="1199">
        <f>+ROUND(P23+P28+P35+P40+P46,0)</f>
        <v>0</v>
      </c>
      <c r="Q48" s="1200">
        <f>+ROUND(Q23+Q28+Q35+Q40+Q46,0)</f>
        <v>-64092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8724</v>
      </c>
      <c r="K51" s="1095"/>
      <c r="L51" s="1102">
        <f>+IF($P$2=33,$Q51,0)</f>
        <v>0</v>
      </c>
      <c r="M51" s="1095"/>
      <c r="N51" s="1132">
        <f>+ROUND(+G51+J51+L51,0)</f>
        <v>8724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8724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5772</v>
      </c>
      <c r="J54" s="1120">
        <f>+IF(OR($P$2=98,$P$2=42,$P$2=96,$P$2=97),$Q54,0)</f>
        <v>12481</v>
      </c>
      <c r="K54" s="1095"/>
      <c r="L54" s="1120">
        <f>+IF($P$2=33,$Q54,0)</f>
        <v>0</v>
      </c>
      <c r="M54" s="1095"/>
      <c r="N54" s="1121">
        <f>+ROUND(+G54+J54+L54,0)</f>
        <v>12481</v>
      </c>
      <c r="O54" s="1097"/>
      <c r="P54" s="1119">
        <f>+ROUND(OTCHET!E187+OTCHET!E190,0)</f>
        <v>5772</v>
      </c>
      <c r="Q54" s="1120">
        <f>+ROUND(OTCHET!L187+OTCHET!L190,0)</f>
        <v>12481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1143</v>
      </c>
      <c r="K55" s="1095"/>
      <c r="L55" s="1120">
        <f>+IF($P$2=33,$Q55,0)</f>
        <v>0</v>
      </c>
      <c r="M55" s="1095"/>
      <c r="N55" s="1121">
        <f>+ROUND(+G55+J55+L55,0)</f>
        <v>1143</v>
      </c>
      <c r="O55" s="1097"/>
      <c r="P55" s="1119">
        <f>+ROUND(OTCHET!E196+OTCHET!E204,0)</f>
        <v>0</v>
      </c>
      <c r="Q55" s="1120">
        <f>+ROUND(OTCHET!L196+OTCHET!L204,0)</f>
        <v>1143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5772</v>
      </c>
      <c r="J56" s="1208">
        <f>+ROUND(+SUM(J51:J55),0)</f>
        <v>22348</v>
      </c>
      <c r="K56" s="1095"/>
      <c r="L56" s="1208">
        <f>+ROUND(+SUM(L51:L55),0)</f>
        <v>0</v>
      </c>
      <c r="M56" s="1095"/>
      <c r="N56" s="1209">
        <f>+ROUND(+SUM(N51:N55),0)</f>
        <v>22348</v>
      </c>
      <c r="O56" s="1097"/>
      <c r="P56" s="1207">
        <f>+ROUND(+SUM(P51:P55),0)</f>
        <v>5772</v>
      </c>
      <c r="Q56" s="1208">
        <f>+ROUND(+SUM(Q51:Q55),0)</f>
        <v>22348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145135</v>
      </c>
      <c r="K59" s="1095"/>
      <c r="L59" s="1120">
        <f>+IF($P$2=33,$Q59,0)</f>
        <v>0</v>
      </c>
      <c r="M59" s="1095"/>
      <c r="N59" s="1121">
        <f>+ROUND(+G59+J59+L59,0)</f>
        <v>145135</v>
      </c>
      <c r="O59" s="1097"/>
      <c r="P59" s="1119">
        <f>+ROUND(+OTCHET!E275+OTCHET!E276,0)</f>
        <v>0</v>
      </c>
      <c r="Q59" s="1120">
        <f>+ROUND(+OTCHET!L275+OTCHET!L276,0)</f>
        <v>145135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145135</v>
      </c>
      <c r="K63" s="1095"/>
      <c r="L63" s="1208">
        <f>+ROUND(+SUM(L58:L61),0)</f>
        <v>0</v>
      </c>
      <c r="M63" s="1095"/>
      <c r="N63" s="1209">
        <f>+ROUND(+SUM(N58:N61),0)</f>
        <v>145135</v>
      </c>
      <c r="O63" s="1097"/>
      <c r="P63" s="1207">
        <f>+ROUND(+SUM(P58:P61),0)</f>
        <v>0</v>
      </c>
      <c r="Q63" s="1208">
        <f>+ROUND(+SUM(Q58:Q61),0)</f>
        <v>145135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5772</v>
      </c>
      <c r="J77" s="1233">
        <f>+ROUND(J56+J63+J67+J71+J75,0)</f>
        <v>167483</v>
      </c>
      <c r="K77" s="1095"/>
      <c r="L77" s="1233">
        <f>+ROUND(L56+L63+L67+L71+L75,0)</f>
        <v>0</v>
      </c>
      <c r="M77" s="1095"/>
      <c r="N77" s="1234">
        <f>+ROUND(N56+N63+N67+N71+N75,0)</f>
        <v>167483</v>
      </c>
      <c r="O77" s="1097"/>
      <c r="P77" s="1231">
        <f>+ROUND(P56+P63+P67+P71+P75,0)</f>
        <v>5772</v>
      </c>
      <c r="Q77" s="1232">
        <f>+ROUND(Q56+Q63+Q67+Q71+Q75,0)</f>
        <v>167483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115579</v>
      </c>
      <c r="K79" s="1095"/>
      <c r="L79" s="1108">
        <f>+IF($P$2=33,$Q79,0)</f>
        <v>0</v>
      </c>
      <c r="M79" s="1095"/>
      <c r="N79" s="1109">
        <f>+ROUND(+G79+J79+L79,0)</f>
        <v>115579</v>
      </c>
      <c r="O79" s="1097"/>
      <c r="P79" s="1107">
        <f>+ROUND(OTCHET!E419,0)</f>
        <v>0</v>
      </c>
      <c r="Q79" s="1108">
        <f>+ROUND(OTCHET!L419,0)</f>
        <v>115579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57487</v>
      </c>
      <c r="K80" s="1095"/>
      <c r="L80" s="1120">
        <f>+IF($P$2=33,$Q80,0)</f>
        <v>0</v>
      </c>
      <c r="M80" s="1095"/>
      <c r="N80" s="1121">
        <f>+ROUND(+G80+J80+L80,0)</f>
        <v>57487</v>
      </c>
      <c r="O80" s="1097"/>
      <c r="P80" s="1119">
        <f>+ROUND(OTCHET!E429,0)</f>
        <v>0</v>
      </c>
      <c r="Q80" s="1120">
        <f>+ROUND(OTCHET!L429,0)</f>
        <v>57487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173066</v>
      </c>
      <c r="K81" s="1095"/>
      <c r="L81" s="1242">
        <f>+ROUND(L79+L80,0)</f>
        <v>0</v>
      </c>
      <c r="M81" s="1095"/>
      <c r="N81" s="1243">
        <f>+ROUND(N79+N80,0)</f>
        <v>173066</v>
      </c>
      <c r="O81" s="1097"/>
      <c r="P81" s="1241">
        <f>+ROUND(P79+P80,0)</f>
        <v>0</v>
      </c>
      <c r="Q81" s="1242">
        <f>+ROUND(Q79+Q80,0)</f>
        <v>173066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-5772</v>
      </c>
      <c r="J83" s="1255">
        <f>+ROUND(J48,0)-ROUND(J77,0)+ROUND(J81,0)</f>
        <v>-58509</v>
      </c>
      <c r="K83" s="1095"/>
      <c r="L83" s="1255">
        <f>+ROUND(L48,0)-ROUND(L77,0)+ROUND(L81,0)</f>
        <v>0</v>
      </c>
      <c r="M83" s="1095"/>
      <c r="N83" s="1256">
        <f>+ROUND(N48,0)-ROUND(N77,0)+ROUND(N81,0)</f>
        <v>-58509</v>
      </c>
      <c r="O83" s="1257"/>
      <c r="P83" s="1254">
        <f>+ROUND(P48,0)-ROUND(P77,0)+ROUND(P81,0)</f>
        <v>-5772</v>
      </c>
      <c r="Q83" s="1255">
        <f>+ROUND(Q48,0)-ROUND(Q77,0)+ROUND(Q81,0)</f>
        <v>-58509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5772</v>
      </c>
      <c r="J84" s="1263">
        <f>+ROUND(J101,0)+ROUND(J120,0)+ROUND(J127,0)-ROUND(J132,0)</f>
        <v>58509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58509</v>
      </c>
      <c r="O84" s="1257"/>
      <c r="P84" s="1262">
        <f>+ROUND(P101,0)+ROUND(P120,0)+ROUND(P127,0)-ROUND(P132,0)</f>
        <v>5772</v>
      </c>
      <c r="Q84" s="1263">
        <f>+ROUND(Q101,0)+ROUND(Q120,0)+ROUND(Q127,0)-ROUND(Q132,0)</f>
        <v>58509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5772</v>
      </c>
      <c r="J123" s="1120">
        <f>+IF(OR($P$2=98,$P$2=42,$P$2=96,$P$2=97),$Q123,0)</f>
        <v>58509</v>
      </c>
      <c r="K123" s="1095"/>
      <c r="L123" s="1120">
        <f>+IF($P$2=33,$Q123,0)</f>
        <v>0</v>
      </c>
      <c r="M123" s="1095"/>
      <c r="N123" s="1121">
        <f>+ROUND(+G123+J123+L123,0)</f>
        <v>58509</v>
      </c>
      <c r="O123" s="1097"/>
      <c r="P123" s="1119">
        <f>+ROUND(OTCHET!E524,0)</f>
        <v>5772</v>
      </c>
      <c r="Q123" s="1120">
        <f>+ROUND(OTCHET!L524,0)</f>
        <v>58509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5772</v>
      </c>
      <c r="J127" s="1242">
        <f>+ROUND(+SUM(J122:J126),0)</f>
        <v>58509</v>
      </c>
      <c r="K127" s="1095"/>
      <c r="L127" s="1242">
        <f>+ROUND(+SUM(L122:L126),0)</f>
        <v>0</v>
      </c>
      <c r="M127" s="1095"/>
      <c r="N127" s="1243">
        <f>+ROUND(+SUM(N122:N126),0)</f>
        <v>58509</v>
      </c>
      <c r="O127" s="1097"/>
      <c r="P127" s="1241">
        <f>+ROUND(+SUM(P122:P126),0)</f>
        <v>5772</v>
      </c>
      <c r="Q127" s="1242">
        <f>+ROUND(+SUM(Q122:Q126),0)</f>
        <v>58509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43738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2065</v>
      </c>
      <c r="F17" s="1750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-64092</v>
      </c>
      <c r="G22" s="764">
        <f>+G23+G25+G36+G37</f>
        <v>0</v>
      </c>
      <c r="H22" s="765">
        <f>+H23+H25+H36+H37</f>
        <v>-64092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-64092</v>
      </c>
      <c r="G37" s="840">
        <f>OTCHET!I142+OTCHET!I151+OTCHET!I160</f>
        <v>0</v>
      </c>
      <c r="H37" s="841">
        <f>OTCHET!J142+OTCHET!J151+OTCHET!J160</f>
        <v>-64092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5772</v>
      </c>
      <c r="F38" s="847">
        <f>F39+F43+F44+F46+SUM(F48:F52)+F55</f>
        <v>167483</v>
      </c>
      <c r="G38" s="848">
        <f>G39+G43+G44+G46+SUM(G48:G52)+G55</f>
        <v>0</v>
      </c>
      <c r="H38" s="849">
        <f>H39+H43+H44+H46+SUM(H48:H52)+H55</f>
        <v>167483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5772</v>
      </c>
      <c r="F39" s="810">
        <f>SUM(F40:F42)</f>
        <v>13624</v>
      </c>
      <c r="G39" s="811">
        <f>SUM(G40:G42)</f>
        <v>0</v>
      </c>
      <c r="H39" s="812">
        <f>SUM(H40:H42)</f>
        <v>13624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2849</v>
      </c>
      <c r="G40" s="874">
        <f>OTCHET!I187</f>
        <v>0</v>
      </c>
      <c r="H40" s="875">
        <f>OTCHET!J187</f>
        <v>2849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5772</v>
      </c>
      <c r="F41" s="1638">
        <f t="shared" si="1"/>
        <v>9632</v>
      </c>
      <c r="G41" s="1639">
        <f>OTCHET!I190</f>
        <v>0</v>
      </c>
      <c r="H41" s="1640">
        <f>OTCHET!J190</f>
        <v>9632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1143</v>
      </c>
      <c r="G42" s="1639">
        <f>+OTCHET!I196+OTCHET!I204</f>
        <v>0</v>
      </c>
      <c r="H42" s="1640">
        <f>+OTCHET!J196+OTCHET!J204</f>
        <v>1143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8724</v>
      </c>
      <c r="G43" s="816">
        <f>+OTCHET!I205+OTCHET!I223+OTCHET!I271</f>
        <v>0</v>
      </c>
      <c r="H43" s="817">
        <f>+OTCHET!J205+OTCHET!J223+OTCHET!J271</f>
        <v>8724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145135</v>
      </c>
      <c r="G49" s="816">
        <f>OTCHET!I275+OTCHET!I276+OTCHET!I284+OTCHET!I287</f>
        <v>0</v>
      </c>
      <c r="H49" s="817">
        <f>OTCHET!J275+OTCHET!J276+OTCHET!J284+OTCHET!J287</f>
        <v>145135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173066</v>
      </c>
      <c r="G56" s="893">
        <f>+G57+G58+G62</f>
        <v>0</v>
      </c>
      <c r="H56" s="894">
        <f>+H57+H58+H62</f>
        <v>173066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173066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173066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57487</v>
      </c>
      <c r="G59" s="906">
        <f>+OTCHET!I422+OTCHET!I423+OTCHET!I424+OTCHET!I425+OTCHET!I426</f>
        <v>0</v>
      </c>
      <c r="H59" s="907">
        <f>+OTCHET!J422+OTCHET!J423+OTCHET!J424+OTCHET!J425+OTCHET!J426</f>
        <v>57487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-5772</v>
      </c>
      <c r="F64" s="927">
        <f>+F22-F38+F56-F63</f>
        <v>-58509</v>
      </c>
      <c r="G64" s="928">
        <f>+G22-G38+G56-G63</f>
        <v>0</v>
      </c>
      <c r="H64" s="929">
        <f>+H22-H38+H56-H63</f>
        <v>-58509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5772</v>
      </c>
      <c r="F66" s="937">
        <f>SUM(+F68+F76+F77+F84+F85+F86+F89+F90+F91+F92+F93+F94+F95)</f>
        <v>58509</v>
      </c>
      <c r="G66" s="938">
        <f>SUM(+G68+G76+G77+G84+G85+G86+G89+G90+G91+G92+G93+G94+G95)</f>
        <v>0</v>
      </c>
      <c r="H66" s="939">
        <f>SUM(+H68+H76+H77+H84+H85+H86+H89+H90+H91+H92+H93+H94+H95)</f>
        <v>58509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5772</v>
      </c>
      <c r="F86" s="905">
        <f>+F87+F88</f>
        <v>58509</v>
      </c>
      <c r="G86" s="906">
        <f>+G87+G88</f>
        <v>0</v>
      </c>
      <c r="H86" s="907">
        <f>+H87+H88</f>
        <v>58509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5772</v>
      </c>
      <c r="F88" s="963">
        <f t="shared" si="5"/>
        <v>58509</v>
      </c>
      <c r="G88" s="964">
        <f>+OTCHET!I521+OTCHET!I524+OTCHET!I544</f>
        <v>0</v>
      </c>
      <c r="H88" s="965">
        <f>+OTCHET!J521+OTCHET!J524+OTCHET!J544</f>
        <v>58509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383">
      <selection activeCell="P390" sqref="P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71" t="str">
        <f>VLOOKUP(E15,SMETKA,2,FALSE)</f>
        <v>ОТЧЕТНИ ДАННИ ПО ЕБК ЗА СМЕТКИТЕ ЗА СРЕДСТВАТА ОТ ЕВРОПЕЙСКИЯ СЪЮЗ - ДЕС</v>
      </c>
      <c r="C7" s="1772"/>
      <c r="D7" s="177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3" t="s">
        <v>1738</v>
      </c>
      <c r="C9" s="1774"/>
      <c r="D9" s="1775"/>
      <c r="E9" s="115">
        <v>43466</v>
      </c>
      <c r="F9" s="116">
        <v>43738</v>
      </c>
      <c r="G9" s="113"/>
      <c r="H9" s="1415"/>
      <c r="I9" s="1841"/>
      <c r="J9" s="1842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843" t="s">
        <v>971</v>
      </c>
      <c r="J10" s="184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4"/>
      <c r="J11" s="1844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Несебър</v>
      </c>
      <c r="C12" s="1777"/>
      <c r="D12" s="1778"/>
      <c r="E12" s="118" t="s">
        <v>965</v>
      </c>
      <c r="F12" s="1586" t="s">
        <v>1378</v>
      </c>
      <c r="G12" s="113"/>
      <c r="H12" s="114"/>
      <c r="I12" s="1844"/>
      <c r="J12" s="1844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4" t="s">
        <v>2055</v>
      </c>
      <c r="F19" s="1755"/>
      <c r="G19" s="1755"/>
      <c r="H19" s="1756"/>
      <c r="I19" s="1760" t="s">
        <v>2056</v>
      </c>
      <c r="J19" s="1761"/>
      <c r="K19" s="1761"/>
      <c r="L19" s="176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9" t="s">
        <v>468</v>
      </c>
      <c r="D22" s="177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9" t="s">
        <v>470</v>
      </c>
      <c r="D28" s="177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9" t="s">
        <v>126</v>
      </c>
      <c r="D33" s="177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9" t="s">
        <v>121</v>
      </c>
      <c r="D39" s="177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-64092</v>
      </c>
      <c r="K151" s="170">
        <f>SUM(K152:K159)</f>
        <v>0</v>
      </c>
      <c r="L151" s="1376">
        <f t="shared" si="32"/>
        <v>-64092</v>
      </c>
      <c r="M151" s="7">
        <f t="shared" si="16"/>
        <v>1</v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>
        <v>-64092</v>
      </c>
      <c r="K152" s="154">
        <v>0</v>
      </c>
      <c r="L152" s="281">
        <f aca="true" t="shared" si="34" ref="L152:L159">I152+J152+K152</f>
        <v>-64092</v>
      </c>
      <c r="M152" s="7">
        <f t="shared" si="16"/>
        <v>1</v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-64092</v>
      </c>
      <c r="K169" s="213">
        <f t="shared" si="39"/>
        <v>0</v>
      </c>
      <c r="L169" s="210">
        <f t="shared" si="39"/>
        <v>-64092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8" t="str">
        <f>$B$7</f>
        <v>ОТЧЕТНИ ДАННИ ПО ЕБК ЗА СМЕТКИТЕ ЗА СРЕДСТВАТА ОТ ЕВРОПЕЙСКИЯ СЪЮЗ - ДЕС</v>
      </c>
      <c r="C174" s="1789"/>
      <c r="D174" s="178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5" t="str">
        <f>$B$9</f>
        <v>Несебър</v>
      </c>
      <c r="C176" s="1786"/>
      <c r="D176" s="1787"/>
      <c r="E176" s="115">
        <f>$E$9</f>
        <v>43466</v>
      </c>
      <c r="F176" s="226">
        <f>$F$9</f>
        <v>43738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Несебър</v>
      </c>
      <c r="C179" s="1777"/>
      <c r="D179" s="1778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4" t="s">
        <v>2057</v>
      </c>
      <c r="F183" s="1755"/>
      <c r="G183" s="1755"/>
      <c r="H183" s="1756"/>
      <c r="I183" s="1763" t="s">
        <v>2058</v>
      </c>
      <c r="J183" s="1764"/>
      <c r="K183" s="1764"/>
      <c r="L183" s="176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3" t="s">
        <v>746</v>
      </c>
      <c r="D187" s="178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2849</v>
      </c>
      <c r="K187" s="276">
        <f t="shared" si="41"/>
        <v>0</v>
      </c>
      <c r="L187" s="273">
        <f t="shared" si="41"/>
        <v>2849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2849</v>
      </c>
      <c r="K188" s="284">
        <f t="shared" si="43"/>
        <v>0</v>
      </c>
      <c r="L188" s="281">
        <f t="shared" si="43"/>
        <v>2849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9" t="s">
        <v>749</v>
      </c>
      <c r="D190" s="1780"/>
      <c r="E190" s="273">
        <f aca="true" t="shared" si="44" ref="E190:L190">SUMIF($B$607:$B$12313,$B190,E$607:E$12313)</f>
        <v>5772</v>
      </c>
      <c r="F190" s="274">
        <f t="shared" si="44"/>
        <v>0</v>
      </c>
      <c r="G190" s="275">
        <f t="shared" si="44"/>
        <v>5772</v>
      </c>
      <c r="H190" s="276">
        <f t="shared" si="44"/>
        <v>0</v>
      </c>
      <c r="I190" s="274">
        <f t="shared" si="44"/>
        <v>0</v>
      </c>
      <c r="J190" s="275">
        <f t="shared" si="44"/>
        <v>9632</v>
      </c>
      <c r="K190" s="276">
        <f t="shared" si="44"/>
        <v>0</v>
      </c>
      <c r="L190" s="273">
        <f t="shared" si="44"/>
        <v>9632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5772</v>
      </c>
      <c r="F192" s="296">
        <f t="shared" si="45"/>
        <v>0</v>
      </c>
      <c r="G192" s="297">
        <f t="shared" si="45"/>
        <v>5772</v>
      </c>
      <c r="H192" s="298">
        <f t="shared" si="45"/>
        <v>0</v>
      </c>
      <c r="I192" s="296">
        <f t="shared" si="45"/>
        <v>0</v>
      </c>
      <c r="J192" s="297">
        <f t="shared" si="45"/>
        <v>9632</v>
      </c>
      <c r="K192" s="298">
        <f t="shared" si="45"/>
        <v>0</v>
      </c>
      <c r="L192" s="295">
        <f t="shared" si="45"/>
        <v>9632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1" t="s">
        <v>194</v>
      </c>
      <c r="D196" s="178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1143</v>
      </c>
      <c r="K196" s="276">
        <f t="shared" si="46"/>
        <v>0</v>
      </c>
      <c r="L196" s="273">
        <f t="shared" si="46"/>
        <v>1143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594</v>
      </c>
      <c r="K197" s="284">
        <f t="shared" si="47"/>
        <v>0</v>
      </c>
      <c r="L197" s="281">
        <f t="shared" si="47"/>
        <v>594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347</v>
      </c>
      <c r="K200" s="298">
        <f t="shared" si="47"/>
        <v>0</v>
      </c>
      <c r="L200" s="295">
        <f t="shared" si="47"/>
        <v>347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202</v>
      </c>
      <c r="K201" s="298">
        <f t="shared" si="47"/>
        <v>0</v>
      </c>
      <c r="L201" s="295">
        <f t="shared" si="47"/>
        <v>202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2" t="s">
        <v>199</v>
      </c>
      <c r="D204" s="179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9" t="s">
        <v>200</v>
      </c>
      <c r="D205" s="178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8724</v>
      </c>
      <c r="K205" s="276">
        <f t="shared" si="48"/>
        <v>0</v>
      </c>
      <c r="L205" s="310">
        <f t="shared" si="48"/>
        <v>8724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5128</v>
      </c>
      <c r="K212" s="323">
        <f t="shared" si="49"/>
        <v>0</v>
      </c>
      <c r="L212" s="320">
        <f t="shared" si="49"/>
        <v>5128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3596</v>
      </c>
      <c r="K215" s="298">
        <f t="shared" si="49"/>
        <v>0</v>
      </c>
      <c r="L215" s="295">
        <f t="shared" si="49"/>
        <v>3596</v>
      </c>
      <c r="M215" s="7">
        <f t="shared" si="42"/>
        <v>1</v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0" t="s">
        <v>272</v>
      </c>
      <c r="D223" s="179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0" t="s">
        <v>724</v>
      </c>
      <c r="D227" s="179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0" t="s">
        <v>219</v>
      </c>
      <c r="D233" s="179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0" t="s">
        <v>221</v>
      </c>
      <c r="D236" s="179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6" t="s">
        <v>222</v>
      </c>
      <c r="D237" s="179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6" t="s">
        <v>223</v>
      </c>
      <c r="D238" s="179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6" t="s">
        <v>1660</v>
      </c>
      <c r="D239" s="179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0" t="s">
        <v>224</v>
      </c>
      <c r="D240" s="179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0" t="s">
        <v>234</v>
      </c>
      <c r="D255" s="179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0" t="s">
        <v>235</v>
      </c>
      <c r="D256" s="179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0" t="s">
        <v>236</v>
      </c>
      <c r="D257" s="179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0" t="s">
        <v>237</v>
      </c>
      <c r="D258" s="179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0" t="s">
        <v>1665</v>
      </c>
      <c r="D265" s="179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0" t="s">
        <v>1662</v>
      </c>
      <c r="D269" s="179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0" t="s">
        <v>1663</v>
      </c>
      <c r="D270" s="179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6" t="s">
        <v>247</v>
      </c>
      <c r="D271" s="179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0" t="s">
        <v>273</v>
      </c>
      <c r="D272" s="179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248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145135</v>
      </c>
      <c r="K275" s="276">
        <f t="shared" si="68"/>
        <v>0</v>
      </c>
      <c r="L275" s="310">
        <f t="shared" si="68"/>
        <v>145135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94" t="s">
        <v>249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625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687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0" t="s">
        <v>688</v>
      </c>
      <c r="D288" s="179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917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0" t="s">
        <v>696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5772</v>
      </c>
      <c r="F301" s="396">
        <f t="shared" si="77"/>
        <v>0</v>
      </c>
      <c r="G301" s="397">
        <f t="shared" si="77"/>
        <v>5772</v>
      </c>
      <c r="H301" s="398">
        <f t="shared" si="77"/>
        <v>0</v>
      </c>
      <c r="I301" s="396">
        <f t="shared" si="77"/>
        <v>0</v>
      </c>
      <c r="J301" s="397">
        <f t="shared" si="77"/>
        <v>167483</v>
      </c>
      <c r="K301" s="398">
        <f t="shared" si="77"/>
        <v>0</v>
      </c>
      <c r="L301" s="395">
        <f t="shared" si="77"/>
        <v>167483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ДЕС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5" t="str">
        <f>$B$9</f>
        <v>Несебър</v>
      </c>
      <c r="C350" s="1786"/>
      <c r="D350" s="1787"/>
      <c r="E350" s="115">
        <f>$E$9</f>
        <v>43466</v>
      </c>
      <c r="F350" s="407">
        <f>$F$9</f>
        <v>43738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Несебър</v>
      </c>
      <c r="C353" s="1777"/>
      <c r="D353" s="1778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6" t="s">
        <v>2059</v>
      </c>
      <c r="F357" s="1767"/>
      <c r="G357" s="1767"/>
      <c r="H357" s="1768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276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287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309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253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254</v>
      </c>
      <c r="D391" s="180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256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257</v>
      </c>
      <c r="D399" s="18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115579</v>
      </c>
      <c r="K399" s="445">
        <f>SUM(K400:K401)</f>
        <v>0</v>
      </c>
      <c r="L399" s="1378">
        <f t="shared" si="89"/>
        <v>115579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>
        <v>115579</v>
      </c>
      <c r="K400" s="154">
        <v>0</v>
      </c>
      <c r="L400" s="1379">
        <f>I400+J400+K400</f>
        <v>115579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924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682</v>
      </c>
      <c r="D405" s="18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683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701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260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115579</v>
      </c>
      <c r="K419" s="515">
        <f>SUM(K361,K375,K383,K388,K391,K396,K399,K402,K405,K406,K409,K412)</f>
        <v>0</v>
      </c>
      <c r="L419" s="512">
        <f t="shared" si="95"/>
        <v>115579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769</v>
      </c>
      <c r="D422" s="180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706</v>
      </c>
      <c r="D423" s="180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261</v>
      </c>
      <c r="D424" s="1807"/>
      <c r="E424" s="1378">
        <f>F424+G424+H424</f>
        <v>0</v>
      </c>
      <c r="F424" s="483"/>
      <c r="G424" s="484"/>
      <c r="H424" s="1475">
        <v>0</v>
      </c>
      <c r="I424" s="483"/>
      <c r="J424" s="1671">
        <v>57487</v>
      </c>
      <c r="K424" s="1475">
        <v>0</v>
      </c>
      <c r="L424" s="1378">
        <f>I424+J424+K424</f>
        <v>57487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685</v>
      </c>
      <c r="D425" s="180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928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57487</v>
      </c>
      <c r="K429" s="515">
        <f t="shared" si="97"/>
        <v>0</v>
      </c>
      <c r="L429" s="512">
        <f t="shared" si="97"/>
        <v>57487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ДЕС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5" t="str">
        <f>$B$9</f>
        <v>Несебър</v>
      </c>
      <c r="C435" s="1786"/>
      <c r="D435" s="1787"/>
      <c r="E435" s="115">
        <f>$E$9</f>
        <v>43466</v>
      </c>
      <c r="F435" s="407">
        <f>$F$9</f>
        <v>43738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6" t="str">
        <f>$B$12</f>
        <v>Несебър</v>
      </c>
      <c r="C438" s="1777"/>
      <c r="D438" s="1778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4" t="s">
        <v>2061</v>
      </c>
      <c r="F442" s="1755"/>
      <c r="G442" s="1755"/>
      <c r="H442" s="1756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-5772</v>
      </c>
      <c r="F445" s="546">
        <f t="shared" si="99"/>
        <v>0</v>
      </c>
      <c r="G445" s="547">
        <f t="shared" si="99"/>
        <v>-5772</v>
      </c>
      <c r="H445" s="548">
        <f t="shared" si="99"/>
        <v>0</v>
      </c>
      <c r="I445" s="546">
        <f t="shared" si="99"/>
        <v>0</v>
      </c>
      <c r="J445" s="547">
        <f t="shared" si="99"/>
        <v>-58509</v>
      </c>
      <c r="K445" s="548">
        <f t="shared" si="99"/>
        <v>0</v>
      </c>
      <c r="L445" s="549">
        <f t="shared" si="99"/>
        <v>-58509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5772</v>
      </c>
      <c r="F446" s="553">
        <f t="shared" si="100"/>
        <v>0</v>
      </c>
      <c r="G446" s="554">
        <f t="shared" si="100"/>
        <v>5772</v>
      </c>
      <c r="H446" s="555">
        <f t="shared" si="100"/>
        <v>0</v>
      </c>
      <c r="I446" s="553">
        <f t="shared" si="100"/>
        <v>0</v>
      </c>
      <c r="J446" s="554">
        <f t="shared" si="100"/>
        <v>58509</v>
      </c>
      <c r="K446" s="555">
        <f t="shared" si="100"/>
        <v>0</v>
      </c>
      <c r="L446" s="556">
        <f>+L597</f>
        <v>58509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5" t="str">
        <f>$B$7</f>
        <v>ОТЧЕТНИ ДАННИ ПО ЕБК ЗА СМЕТКИТЕ ЗА СРЕДСТВАТА ОТ ЕВРОПЕЙСКИЯ СЪЮЗ - ДЕС</v>
      </c>
      <c r="C449" s="1816"/>
      <c r="D449" s="181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5" t="str">
        <f>$B$9</f>
        <v>Несебър</v>
      </c>
      <c r="C451" s="1786"/>
      <c r="D451" s="1787"/>
      <c r="E451" s="115">
        <f>$E$9</f>
        <v>43466</v>
      </c>
      <c r="F451" s="407">
        <f>$F$9</f>
        <v>43738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6" t="str">
        <f>$B$12</f>
        <v>Несебър</v>
      </c>
      <c r="C454" s="1777"/>
      <c r="D454" s="1778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7" t="s">
        <v>2063</v>
      </c>
      <c r="F458" s="1758"/>
      <c r="G458" s="1758"/>
      <c r="H458" s="1759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770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0" t="s">
        <v>773</v>
      </c>
      <c r="D465" s="183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0" t="s">
        <v>2000</v>
      </c>
      <c r="D468" s="183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776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1" t="s">
        <v>783</v>
      </c>
      <c r="D478" s="183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9" t="s">
        <v>932</v>
      </c>
      <c r="D481" s="181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2" t="s">
        <v>937</v>
      </c>
      <c r="D497" s="182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2" t="s">
        <v>24</v>
      </c>
      <c r="D502" s="1823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4" t="s">
        <v>938</v>
      </c>
      <c r="D503" s="182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9" t="s">
        <v>33</v>
      </c>
      <c r="D512" s="181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9" t="s">
        <v>37</v>
      </c>
      <c r="D516" s="181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9" t="s">
        <v>939</v>
      </c>
      <c r="D521" s="182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2" t="s">
        <v>940</v>
      </c>
      <c r="D524" s="1818"/>
      <c r="E524" s="578">
        <f aca="true" t="shared" si="120" ref="E524:L524">SUM(E525:E530)</f>
        <v>5772</v>
      </c>
      <c r="F524" s="587">
        <f t="shared" si="120"/>
        <v>0</v>
      </c>
      <c r="G524" s="580">
        <f t="shared" si="120"/>
        <v>5772</v>
      </c>
      <c r="H524" s="581">
        <f>SUM(H525:H530)</f>
        <v>0</v>
      </c>
      <c r="I524" s="587">
        <f t="shared" si="120"/>
        <v>0</v>
      </c>
      <c r="J524" s="580">
        <f t="shared" si="120"/>
        <v>58509</v>
      </c>
      <c r="K524" s="581">
        <f t="shared" si="120"/>
        <v>0</v>
      </c>
      <c r="L524" s="578">
        <f t="shared" si="120"/>
        <v>58509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5772</v>
      </c>
      <c r="F527" s="164"/>
      <c r="G527" s="165">
        <v>5772</v>
      </c>
      <c r="H527" s="585">
        <v>0</v>
      </c>
      <c r="I527" s="164"/>
      <c r="J527" s="165">
        <v>58509</v>
      </c>
      <c r="K527" s="585">
        <v>0</v>
      </c>
      <c r="L527" s="1387">
        <f t="shared" si="116"/>
        <v>58509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0" t="s">
        <v>313</v>
      </c>
      <c r="D531" s="18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9" t="s">
        <v>942</v>
      </c>
      <c r="D535" s="181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5" t="s">
        <v>943</v>
      </c>
      <c r="D536" s="182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7" t="s">
        <v>944</v>
      </c>
      <c r="D541" s="181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9" t="s">
        <v>945</v>
      </c>
      <c r="D544" s="181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7" t="s">
        <v>954</v>
      </c>
      <c r="D566" s="181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7" t="s">
        <v>959</v>
      </c>
      <c r="D586" s="181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7" t="s">
        <v>835</v>
      </c>
      <c r="D591" s="181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5772</v>
      </c>
      <c r="F597" s="663">
        <f t="shared" si="133"/>
        <v>0</v>
      </c>
      <c r="G597" s="664">
        <f t="shared" si="133"/>
        <v>5772</v>
      </c>
      <c r="H597" s="665">
        <f t="shared" si="133"/>
        <v>0</v>
      </c>
      <c r="I597" s="663">
        <f t="shared" si="133"/>
        <v>0</v>
      </c>
      <c r="J597" s="664">
        <f t="shared" si="133"/>
        <v>58509</v>
      </c>
      <c r="K597" s="666">
        <f t="shared" si="133"/>
        <v>0</v>
      </c>
      <c r="L597" s="662">
        <f t="shared" si="133"/>
        <v>58509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5"/>
      <c r="H600" s="1846"/>
      <c r="I600" s="1846"/>
      <c r="J600" s="184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5" t="s">
        <v>879</v>
      </c>
      <c r="H601" s="1835"/>
      <c r="I601" s="1835"/>
      <c r="J601" s="1835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7"/>
      <c r="H603" s="1828"/>
      <c r="I603" s="1828"/>
      <c r="J603" s="1829"/>
      <c r="K603" s="103"/>
      <c r="L603" s="228"/>
      <c r="M603" s="7">
        <v>1</v>
      </c>
      <c r="N603" s="518"/>
    </row>
    <row r="604" spans="1:14" ht="21.75" customHeight="1">
      <c r="A604" s="23"/>
      <c r="B604" s="1833" t="s">
        <v>882</v>
      </c>
      <c r="C604" s="1834"/>
      <c r="D604" s="672" t="s">
        <v>883</v>
      </c>
      <c r="E604" s="673"/>
      <c r="F604" s="674"/>
      <c r="G604" s="1835" t="s">
        <v>879</v>
      </c>
      <c r="H604" s="1835"/>
      <c r="I604" s="1835"/>
      <c r="J604" s="1835"/>
      <c r="K604" s="103"/>
      <c r="L604" s="228"/>
      <c r="M604" s="7">
        <v>1</v>
      </c>
      <c r="N604" s="518"/>
    </row>
    <row r="605" spans="1:14" ht="24.75" customHeight="1">
      <c r="A605" s="36"/>
      <c r="B605" s="1836"/>
      <c r="C605" s="1837"/>
      <c r="D605" s="675" t="s">
        <v>884</v>
      </c>
      <c r="E605" s="676"/>
      <c r="F605" s="677"/>
      <c r="G605" s="678" t="s">
        <v>885</v>
      </c>
      <c r="H605" s="1838"/>
      <c r="I605" s="1839"/>
      <c r="J605" s="1840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8"/>
      <c r="I607" s="1839"/>
      <c r="J607" s="1840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815" t="str">
        <f>$B$7</f>
        <v>ОТЧЕТНИ ДАННИ ПО ЕБК ЗА СМЕТКИТЕ ЗА СРЕДСТВАТА ОТ ЕВРОПЕЙСКИЯ СЪЮЗ - ДЕС</v>
      </c>
      <c r="C621" s="1816"/>
      <c r="D621" s="1816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5" t="str">
        <f>$B$9</f>
        <v>Несебър</v>
      </c>
      <c r="C623" s="1786"/>
      <c r="D623" s="1787"/>
      <c r="E623" s="115">
        <f>$E$9</f>
        <v>43466</v>
      </c>
      <c r="F623" s="226">
        <f>$F$9</f>
        <v>43738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8" t="str">
        <f>$B$12</f>
        <v>Несебър</v>
      </c>
      <c r="C626" s="1849"/>
      <c r="D626" s="1850"/>
      <c r="E626" s="410" t="s">
        <v>892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893</v>
      </c>
      <c r="E628" s="238">
        <f>$E$15</f>
        <v>96</v>
      </c>
      <c r="F628" s="414" t="str">
        <f>$F$15</f>
        <v>СЕС - ДЕС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714</v>
      </c>
      <c r="E630" s="1754" t="s">
        <v>2052</v>
      </c>
      <c r="F630" s="1755"/>
      <c r="G630" s="1755"/>
      <c r="H630" s="1756"/>
      <c r="I630" s="1763" t="s">
        <v>2053</v>
      </c>
      <c r="J630" s="1764"/>
      <c r="K630" s="1764"/>
      <c r="L630" s="1765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6606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6606</v>
      </c>
      <c r="D635" s="1452" t="s">
        <v>589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783" t="s">
        <v>746</v>
      </c>
      <c r="D637" s="1784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79" t="s">
        <v>749</v>
      </c>
      <c r="D640" s="1780"/>
      <c r="E640" s="273">
        <f>SUM(E641:E645)</f>
        <v>5772</v>
      </c>
      <c r="F640" s="274">
        <f>SUM(F641:F645)</f>
        <v>0</v>
      </c>
      <c r="G640" s="275">
        <f>SUM(G641:G645)</f>
        <v>5772</v>
      </c>
      <c r="H640" s="276">
        <f>SUM(H641:H645)</f>
        <v>0</v>
      </c>
      <c r="I640" s="274">
        <f>SUM(I641:I645)</f>
        <v>0</v>
      </c>
      <c r="J640" s="275">
        <f>SUM(J641:J645)</f>
        <v>9632</v>
      </c>
      <c r="K640" s="276">
        <f>SUM(K641:K645)</f>
        <v>0</v>
      </c>
      <c r="L640" s="273">
        <f>SUM(L641:L645)</f>
        <v>9632</v>
      </c>
      <c r="M640" s="12">
        <f>(IF($E640&lt;&gt;0,$M$2,IF($L640&lt;&gt;0,$M$2,"")))</f>
        <v>1</v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5772</v>
      </c>
      <c r="F642" s="158"/>
      <c r="G642" s="159">
        <v>5772</v>
      </c>
      <c r="H642" s="1420"/>
      <c r="I642" s="158"/>
      <c r="J642" s="159">
        <v>9632</v>
      </c>
      <c r="K642" s="1420"/>
      <c r="L642" s="295">
        <f>I642+J642+K642</f>
        <v>9632</v>
      </c>
      <c r="M642" s="12">
        <f>(IF($E642&lt;&gt;0,$M$2,IF($L642&lt;&gt;0,$M$2,"")))</f>
        <v>1</v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781" t="s">
        <v>194</v>
      </c>
      <c r="D646" s="1782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1143</v>
      </c>
      <c r="K646" s="276">
        <f>SUM(K647:K653)</f>
        <v>0</v>
      </c>
      <c r="L646" s="273">
        <f>SUM(L647:L653)</f>
        <v>1143</v>
      </c>
      <c r="M646" s="12">
        <f>(IF($E646&lt;&gt;0,$M$2,IF($L646&lt;&gt;0,$M$2,"")))</f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>
        <v>594</v>
      </c>
      <c r="K647" s="1418"/>
      <c r="L647" s="281">
        <f>I647+J647+K647</f>
        <v>594</v>
      </c>
      <c r="M647" s="12">
        <f>(IF($E647&lt;&gt;0,$M$2,IF($L647&lt;&gt;0,$M$2,"")))</f>
        <v>1</v>
      </c>
      <c r="N647" s="13"/>
    </row>
    <row r="648" spans="2:14" ht="15.75">
      <c r="B648" s="291"/>
      <c r="C648" s="304">
        <v>552</v>
      </c>
      <c r="D648" s="305" t="s">
        <v>912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873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>
        <v>347</v>
      </c>
      <c r="K650" s="1420"/>
      <c r="L650" s="295">
        <f>I650+J650+K650</f>
        <v>347</v>
      </c>
      <c r="M650" s="12">
        <f>(IF($E650&lt;&gt;0,$M$2,IF($L650&lt;&gt;0,$M$2,"")))</f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>
        <v>202</v>
      </c>
      <c r="K651" s="1420"/>
      <c r="L651" s="295">
        <f>I651+J651+K651</f>
        <v>202</v>
      </c>
      <c r="M651" s="12">
        <f>(IF($E651&lt;&gt;0,$M$2,IF($L651&lt;&gt;0,$M$2,"")))</f>
        <v>1</v>
      </c>
      <c r="N651" s="13"/>
    </row>
    <row r="652" spans="2:14" ht="15.75">
      <c r="B652" s="291"/>
      <c r="C652" s="304">
        <v>588</v>
      </c>
      <c r="D652" s="305" t="s">
        <v>875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92" t="s">
        <v>199</v>
      </c>
      <c r="D654" s="1793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79" t="s">
        <v>200</v>
      </c>
      <c r="D655" s="1780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3884</v>
      </c>
      <c r="K655" s="276">
        <f>SUM(K656:K672)</f>
        <v>0</v>
      </c>
      <c r="L655" s="310">
        <f>SUM(L656:L672)</f>
        <v>3884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/>
      <c r="J662" s="455">
        <v>3330</v>
      </c>
      <c r="K662" s="1428"/>
      <c r="L662" s="320">
        <f>I662+J662+K662</f>
        <v>3330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>
        <v>554</v>
      </c>
      <c r="K665" s="1420"/>
      <c r="L665" s="295">
        <f>I665+J665+K665</f>
        <v>554</v>
      </c>
      <c r="M665" s="12">
        <f>(IF($E665&lt;&gt;0,$M$2,IF($L665&lt;&gt;0,$M$2,"")))</f>
        <v>1</v>
      </c>
      <c r="N665" s="13"/>
    </row>
    <row r="666" spans="2:14" ht="15.75">
      <c r="B666" s="292"/>
      <c r="C666" s="324">
        <v>1053</v>
      </c>
      <c r="D666" s="325" t="s">
        <v>876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803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90" t="s">
        <v>272</v>
      </c>
      <c r="D673" s="1791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90" t="s">
        <v>724</v>
      </c>
      <c r="D677" s="1791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90" t="s">
        <v>219</v>
      </c>
      <c r="D683" s="1791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90" t="s">
        <v>221</v>
      </c>
      <c r="D686" s="1791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6" t="s">
        <v>222</v>
      </c>
      <c r="D687" s="1797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6" t="s">
        <v>223</v>
      </c>
      <c r="D688" s="1797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6" t="s">
        <v>1664</v>
      </c>
      <c r="D689" s="1797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90" t="s">
        <v>224</v>
      </c>
      <c r="D690" s="1791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717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1661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90" t="s">
        <v>234</v>
      </c>
      <c r="D705" s="1791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90" t="s">
        <v>235</v>
      </c>
      <c r="D706" s="1791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90" t="s">
        <v>236</v>
      </c>
      <c r="D707" s="1791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90" t="s">
        <v>237</v>
      </c>
      <c r="D708" s="1791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90" t="s">
        <v>1665</v>
      </c>
      <c r="D715" s="1791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90" t="s">
        <v>1662</v>
      </c>
      <c r="D719" s="1791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90" t="s">
        <v>1663</v>
      </c>
      <c r="D720" s="1791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6" t="s">
        <v>247</v>
      </c>
      <c r="D721" s="1797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90" t="s">
        <v>273</v>
      </c>
      <c r="D722" s="1791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94" t="s">
        <v>248</v>
      </c>
      <c r="D725" s="1795"/>
      <c r="E725" s="310">
        <f>F725+G725+H725</f>
        <v>0</v>
      </c>
      <c r="F725" s="1422"/>
      <c r="G725" s="1423"/>
      <c r="H725" s="1424"/>
      <c r="I725" s="1422"/>
      <c r="J725" s="1423">
        <v>145135</v>
      </c>
      <c r="K725" s="1424"/>
      <c r="L725" s="310">
        <f>I725+J725+K725</f>
        <v>145135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794" t="s">
        <v>249</v>
      </c>
      <c r="D726" s="1795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94" t="s">
        <v>625</v>
      </c>
      <c r="D734" s="1795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94" t="s">
        <v>687</v>
      </c>
      <c r="D737" s="1795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90" t="s">
        <v>688</v>
      </c>
      <c r="D738" s="1791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8" t="s">
        <v>917</v>
      </c>
      <c r="D743" s="1799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800" t="s">
        <v>696</v>
      </c>
      <c r="D747" s="1801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800" t="s">
        <v>696</v>
      </c>
      <c r="D748" s="1801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5772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5772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159794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159794</v>
      </c>
      <c r="M752" s="12">
        <f>(IF($E752&lt;&gt;0,$M$2,IF($L752&lt;&gt;0,$M$2,"")))</f>
        <v>1</v>
      </c>
      <c r="N752" s="73" t="str">
        <f>LEFT(C634,1)</f>
        <v>6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815" t="str">
        <f>$B$7</f>
        <v>ОТЧЕТНИ ДАННИ ПО ЕБК ЗА СМЕТКИТЕ ЗА СРЕДСТВАТА ОТ ЕВРОПЕЙСКИЯ СЪЮЗ - ДЕС</v>
      </c>
      <c r="C759" s="1816"/>
      <c r="D759" s="1816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837</v>
      </c>
      <c r="G760" s="237"/>
      <c r="H760" s="1362" t="s">
        <v>1255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5" t="str">
        <f>$B$9</f>
        <v>Несебър</v>
      </c>
      <c r="C761" s="1786"/>
      <c r="D761" s="1787"/>
      <c r="E761" s="115">
        <f>$E$9</f>
        <v>43466</v>
      </c>
      <c r="F761" s="226">
        <f>$F$9</f>
        <v>43738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8" t="str">
        <f>$B$12</f>
        <v>Несебър</v>
      </c>
      <c r="C764" s="1849"/>
      <c r="D764" s="1850"/>
      <c r="E764" s="410" t="s">
        <v>892</v>
      </c>
      <c r="F764" s="1360" t="str">
        <f>$F$12</f>
        <v>5206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893</v>
      </c>
      <c r="E766" s="238">
        <f>$E$15</f>
        <v>96</v>
      </c>
      <c r="F766" s="414" t="str">
        <f>$F$15</f>
        <v>СЕС - ДЕС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714</v>
      </c>
      <c r="E768" s="1754" t="s">
        <v>2052</v>
      </c>
      <c r="F768" s="1755"/>
      <c r="G768" s="1755"/>
      <c r="H768" s="1756"/>
      <c r="I768" s="1763" t="s">
        <v>2053</v>
      </c>
      <c r="J768" s="1764"/>
      <c r="K768" s="1764"/>
      <c r="L768" s="1765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715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745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7732</v>
      </c>
      <c r="D772" s="1458" t="s">
        <v>794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7732</v>
      </c>
      <c r="D773" s="1452" t="s">
        <v>496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716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783" t="s">
        <v>746</v>
      </c>
      <c r="D775" s="1784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2849</v>
      </c>
      <c r="K775" s="276">
        <f>SUM(K776:K777)</f>
        <v>0</v>
      </c>
      <c r="L775" s="273">
        <f>SUM(L776:L777)</f>
        <v>2849</v>
      </c>
      <c r="M775" s="12">
        <f>(IF($E775&lt;&gt;0,$M$2,IF($L775&lt;&gt;0,$M$2,"")))</f>
        <v>1</v>
      </c>
      <c r="N775" s="13"/>
    </row>
    <row r="776" spans="2:14" ht="15.75">
      <c r="B776" s="278"/>
      <c r="C776" s="279">
        <v>101</v>
      </c>
      <c r="D776" s="280" t="s">
        <v>747</v>
      </c>
      <c r="E776" s="281">
        <f>F776+G776+H776</f>
        <v>0</v>
      </c>
      <c r="F776" s="152"/>
      <c r="G776" s="153"/>
      <c r="H776" s="1418"/>
      <c r="I776" s="152"/>
      <c r="J776" s="153">
        <v>2849</v>
      </c>
      <c r="K776" s="1418"/>
      <c r="L776" s="281">
        <f>I776+J776+K776</f>
        <v>2849</v>
      </c>
      <c r="M776" s="12">
        <f>(IF($E776&lt;&gt;0,$M$2,IF($L776&lt;&gt;0,$M$2,"")))</f>
        <v>1</v>
      </c>
      <c r="N776" s="13"/>
    </row>
    <row r="777" spans="2:14" ht="15.75">
      <c r="B777" s="278"/>
      <c r="C777" s="285">
        <v>102</v>
      </c>
      <c r="D777" s="286" t="s">
        <v>748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779" t="s">
        <v>749</v>
      </c>
      <c r="D778" s="1780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750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751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597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598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599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781" t="s">
        <v>194</v>
      </c>
      <c r="D784" s="1782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/>
      <c r="K785" s="1418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912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873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/>
      <c r="K788" s="1420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/>
      <c r="K789" s="1420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875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792" t="s">
        <v>199</v>
      </c>
      <c r="D792" s="1793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779" t="s">
        <v>200</v>
      </c>
      <c r="D793" s="1780"/>
      <c r="E793" s="310">
        <f>SUM(E794:E810)</f>
        <v>0</v>
      </c>
      <c r="F793" s="274">
        <f>SUM(F794:F810)</f>
        <v>0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2327</v>
      </c>
      <c r="K793" s="276">
        <f>SUM(K794:K810)</f>
        <v>0</v>
      </c>
      <c r="L793" s="310">
        <f>SUM(L794:L810)</f>
        <v>2327</v>
      </c>
      <c r="M793" s="12">
        <f>(IF($E793&lt;&gt;0,$M$2,IF($L793&lt;&gt;0,$M$2,"")))</f>
        <v>1</v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0</v>
      </c>
      <c r="F800" s="454"/>
      <c r="G800" s="455"/>
      <c r="H800" s="1428"/>
      <c r="I800" s="454"/>
      <c r="J800" s="455"/>
      <c r="K800" s="1428"/>
      <c r="L800" s="320">
        <f>I800+J800+K800</f>
        <v>0</v>
      </c>
      <c r="M800" s="12">
        <f>(IF($E800&lt;&gt;0,$M$2,IF($L800&lt;&gt;0,$M$2,"")))</f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>
        <v>2327</v>
      </c>
      <c r="K803" s="1420"/>
      <c r="L803" s="295">
        <f>I803+J803+K803</f>
        <v>2327</v>
      </c>
      <c r="M803" s="12">
        <f>(IF($E803&lt;&gt;0,$M$2,IF($L803&lt;&gt;0,$M$2,"")))</f>
        <v>1</v>
      </c>
      <c r="N803" s="13"/>
    </row>
    <row r="804" spans="2:14" ht="15.75">
      <c r="B804" s="292"/>
      <c r="C804" s="324">
        <v>1053</v>
      </c>
      <c r="D804" s="325" t="s">
        <v>876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803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913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790" t="s">
        <v>272</v>
      </c>
      <c r="D811" s="1791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914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915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916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790" t="s">
        <v>724</v>
      </c>
      <c r="D815" s="1791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790" t="s">
        <v>219</v>
      </c>
      <c r="D821" s="1791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790" t="s">
        <v>221</v>
      </c>
      <c r="D824" s="1791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796" t="s">
        <v>222</v>
      </c>
      <c r="D825" s="1797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796" t="s">
        <v>223</v>
      </c>
      <c r="D826" s="1797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796" t="s">
        <v>1664</v>
      </c>
      <c r="D827" s="1797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790" t="s">
        <v>224</v>
      </c>
      <c r="D828" s="1791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1998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2017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2048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717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1661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790" t="s">
        <v>234</v>
      </c>
      <c r="D843" s="1791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790" t="s">
        <v>235</v>
      </c>
      <c r="D844" s="1791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790" t="s">
        <v>236</v>
      </c>
      <c r="D845" s="1791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790" t="s">
        <v>237</v>
      </c>
      <c r="D846" s="1791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790" t="s">
        <v>1665</v>
      </c>
      <c r="D853" s="1791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790" t="s">
        <v>1662</v>
      </c>
      <c r="D857" s="1791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790" t="s">
        <v>1663</v>
      </c>
      <c r="D858" s="1791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796" t="s">
        <v>247</v>
      </c>
      <c r="D859" s="1797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790" t="s">
        <v>273</v>
      </c>
      <c r="D860" s="1791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794" t="s">
        <v>248</v>
      </c>
      <c r="D863" s="1795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</c>
      <c r="N863" s="13"/>
    </row>
    <row r="864" spans="2:14" ht="15.75">
      <c r="B864" s="365">
        <v>5200</v>
      </c>
      <c r="C864" s="1794" t="s">
        <v>249</v>
      </c>
      <c r="D864" s="1795"/>
      <c r="E864" s="310">
        <f>SUM(E865:E871)</f>
        <v>0</v>
      </c>
      <c r="F864" s="274">
        <f>SUM(F865:F871)</f>
        <v>0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620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621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622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623</v>
      </c>
      <c r="E870" s="295">
        <f>F870+G870+H870</f>
        <v>0</v>
      </c>
      <c r="F870" s="158"/>
      <c r="G870" s="159"/>
      <c r="H870" s="1420"/>
      <c r="I870" s="158"/>
      <c r="J870" s="159"/>
      <c r="K870" s="1420"/>
      <c r="L870" s="295">
        <f>I870+J870+K870</f>
        <v>0</v>
      </c>
      <c r="M870" s="12">
        <f>(IF($E870&lt;&gt;0,$M$2,IF($L870&lt;&gt;0,$M$2,"")))</f>
      </c>
      <c r="N870" s="13"/>
    </row>
    <row r="871" spans="2:14" ht="15.75">
      <c r="B871" s="366"/>
      <c r="C871" s="371">
        <v>5219</v>
      </c>
      <c r="D871" s="372" t="s">
        <v>624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794" t="s">
        <v>625</v>
      </c>
      <c r="D872" s="1795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626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794" t="s">
        <v>687</v>
      </c>
      <c r="D875" s="1795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790" t="s">
        <v>688</v>
      </c>
      <c r="D876" s="1791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689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690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691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692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8" t="s">
        <v>917</v>
      </c>
      <c r="D881" s="1799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693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694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695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800" t="s">
        <v>696</v>
      </c>
      <c r="D885" s="1801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800" t="s">
        <v>696</v>
      </c>
      <c r="D886" s="1801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743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0</v>
      </c>
      <c r="F890" s="396">
        <f>SUM(F775,F778,F784,F792,F793,F811,F815,F821,F824,F825,F826,F827,F828,F837,F843,F844,F845,F846,F853,F857,F858,F859,F860,F863,F864,F872,F875,F876,F881)+F886</f>
        <v>0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5176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5176</v>
      </c>
      <c r="M890" s="12">
        <f>(IF($E890&lt;&gt;0,$M$2,IF($L890&lt;&gt;0,$M$2,"")))</f>
        <v>1</v>
      </c>
      <c r="N890" s="73" t="str">
        <f>LEFT(C772,1)</f>
        <v>7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4" ht="15.7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  <c r="N895" s="8"/>
    </row>
    <row r="896" spans="2:14" ht="15.7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  <c r="N896" s="8"/>
    </row>
    <row r="897" spans="2:14" ht="15.75">
      <c r="B897" s="1815" t="str">
        <f>$B$7</f>
        <v>ОТЧЕТНИ ДАННИ ПО ЕБК ЗА СМЕТКИТЕ ЗА СРЕДСТВАТА ОТ ЕВРОПЕЙСКИЯ СЪЮЗ - ДЕС</v>
      </c>
      <c r="C897" s="1816"/>
      <c r="D897" s="1816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  <c r="N897" s="8"/>
    </row>
    <row r="898" spans="2:14" ht="15.75">
      <c r="B898" s="228"/>
      <c r="C898" s="391"/>
      <c r="D898" s="400"/>
      <c r="E898" s="406" t="s">
        <v>464</v>
      </c>
      <c r="F898" s="406" t="s">
        <v>837</v>
      </c>
      <c r="G898" s="237"/>
      <c r="H898" s="1362" t="s">
        <v>1255</v>
      </c>
      <c r="I898" s="1363"/>
      <c r="J898" s="1364"/>
      <c r="K898" s="237"/>
      <c r="L898" s="237"/>
      <c r="M898" s="7">
        <f>(IF($E1028&lt;&gt;0,$M$2,IF($L1028&lt;&gt;0,$M$2,"")))</f>
        <v>1</v>
      </c>
      <c r="N898" s="8"/>
    </row>
    <row r="899" spans="2:14" ht="15.75">
      <c r="B899" s="1785" t="str">
        <f>$B$9</f>
        <v>Несебър</v>
      </c>
      <c r="C899" s="1786"/>
      <c r="D899" s="1787"/>
      <c r="E899" s="115">
        <f>$E$9</f>
        <v>43466</v>
      </c>
      <c r="F899" s="226">
        <f>$F$9</f>
        <v>43738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  <c r="N899" s="8"/>
    </row>
    <row r="900" spans="2:14" ht="15.7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  <c r="N900" s="8"/>
    </row>
    <row r="901" spans="2:14" ht="15.7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  <c r="N901" s="8"/>
    </row>
    <row r="902" spans="2:14" ht="15.75">
      <c r="B902" s="1848" t="str">
        <f>$B$12</f>
        <v>Несебър</v>
      </c>
      <c r="C902" s="1849"/>
      <c r="D902" s="1850"/>
      <c r="E902" s="410" t="s">
        <v>892</v>
      </c>
      <c r="F902" s="1360" t="str">
        <f>$F$12</f>
        <v>5206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  <c r="N902" s="8"/>
    </row>
    <row r="903" spans="2:14" ht="15.7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  <c r="N903" s="8"/>
    </row>
    <row r="904" spans="2:14" ht="15.75">
      <c r="B904" s="236"/>
      <c r="C904" s="237"/>
      <c r="D904" s="124" t="s">
        <v>893</v>
      </c>
      <c r="E904" s="238">
        <f>$E$15</f>
        <v>96</v>
      </c>
      <c r="F904" s="414" t="str">
        <f>$F$15</f>
        <v>СЕС - ДЕС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  <c r="N904" s="8"/>
    </row>
    <row r="905" spans="2:14" ht="15.7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  <c r="N905" s="8"/>
    </row>
    <row r="906" spans="2:14" ht="15.75">
      <c r="B906" s="247"/>
      <c r="C906" s="248"/>
      <c r="D906" s="249" t="s">
        <v>714</v>
      </c>
      <c r="E906" s="1754" t="s">
        <v>2052</v>
      </c>
      <c r="F906" s="1755"/>
      <c r="G906" s="1755"/>
      <c r="H906" s="1756"/>
      <c r="I906" s="1763" t="s">
        <v>2053</v>
      </c>
      <c r="J906" s="1764"/>
      <c r="K906" s="1764"/>
      <c r="L906" s="1765"/>
      <c r="M906" s="7">
        <f>(IF($E1028&lt;&gt;0,$M$2,IF($L1028&lt;&gt;0,$M$2,"")))</f>
        <v>1</v>
      </c>
      <c r="N906" s="8"/>
    </row>
    <row r="907" spans="2:14" ht="15.75">
      <c r="B907" s="250" t="s">
        <v>62</v>
      </c>
      <c r="C907" s="251" t="s">
        <v>466</v>
      </c>
      <c r="D907" s="252" t="s">
        <v>715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  <c r="N907" s="8"/>
    </row>
    <row r="908" spans="2:14" ht="15.75">
      <c r="B908" s="258"/>
      <c r="C908" s="259"/>
      <c r="D908" s="260" t="s">
        <v>745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  <c r="N908" s="8"/>
    </row>
    <row r="909" spans="2:14" ht="15.7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  <c r="N909" s="8"/>
    </row>
    <row r="910" spans="2:14" ht="15.75">
      <c r="B910" s="1454"/>
      <c r="C910" s="1459">
        <f>VLOOKUP(D911,EBK_DEIN2,2,FALSE)</f>
        <v>7759</v>
      </c>
      <c r="D910" s="1458" t="s">
        <v>794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  <c r="N910" s="8"/>
    </row>
    <row r="911" spans="2:14" ht="15.75">
      <c r="B911" s="1450"/>
      <c r="C911" s="1587">
        <f>+C910</f>
        <v>7759</v>
      </c>
      <c r="D911" s="1452" t="s">
        <v>91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  <c r="N911" s="8"/>
    </row>
    <row r="912" spans="2:14" ht="15.75">
      <c r="B912" s="1456"/>
      <c r="C912" s="1453"/>
      <c r="D912" s="1457" t="s">
        <v>716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  <c r="N912" s="8"/>
    </row>
    <row r="913" spans="2:14" ht="15.75">
      <c r="B913" s="272">
        <v>100</v>
      </c>
      <c r="C913" s="1783" t="s">
        <v>746</v>
      </c>
      <c r="D913" s="1784"/>
      <c r="E913" s="273">
        <f>SUM(E914:E915)</f>
        <v>0</v>
      </c>
      <c r="F913" s="274">
        <f>SUM(F914:F915)</f>
        <v>0</v>
      </c>
      <c r="G913" s="275">
        <f>SUM(G914:G915)</f>
        <v>0</v>
      </c>
      <c r="H913" s="276">
        <f>SUM(H914:H915)</f>
        <v>0</v>
      </c>
      <c r="I913" s="274">
        <f>SUM(I914:I915)</f>
        <v>0</v>
      </c>
      <c r="J913" s="275">
        <f>SUM(J914:J915)</f>
        <v>0</v>
      </c>
      <c r="K913" s="276">
        <f>SUM(K914:K915)</f>
        <v>0</v>
      </c>
      <c r="L913" s="273">
        <f>SUM(L914:L915)</f>
        <v>0</v>
      </c>
      <c r="M913" s="12">
        <f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747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>(IF($E914&lt;&gt;0,$M$2,IF($L914&lt;&gt;0,$M$2,"")))</f>
      </c>
      <c r="N914" s="13"/>
    </row>
    <row r="915" spans="2:14" ht="15.75">
      <c r="B915" s="278"/>
      <c r="C915" s="285">
        <v>102</v>
      </c>
      <c r="D915" s="286" t="s">
        <v>748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>(IF($E915&lt;&gt;0,$M$2,IF($L915&lt;&gt;0,$M$2,"")))</f>
      </c>
      <c r="N915" s="13"/>
    </row>
    <row r="916" spans="2:14" ht="15.75">
      <c r="B916" s="272">
        <v>200</v>
      </c>
      <c r="C916" s="1779" t="s">
        <v>749</v>
      </c>
      <c r="D916" s="1780"/>
      <c r="E916" s="273">
        <f>SUM(E917:E921)</f>
        <v>0</v>
      </c>
      <c r="F916" s="274">
        <f>SUM(F917:F921)</f>
        <v>0</v>
      </c>
      <c r="G916" s="275">
        <f>SUM(G917:G921)</f>
        <v>0</v>
      </c>
      <c r="H916" s="276">
        <f>SUM(H917:H921)</f>
        <v>0</v>
      </c>
      <c r="I916" s="274">
        <f>SUM(I917:I921)</f>
        <v>0</v>
      </c>
      <c r="J916" s="275">
        <f>SUM(J917:J921)</f>
        <v>0</v>
      </c>
      <c r="K916" s="276">
        <f>SUM(K917:K921)</f>
        <v>0</v>
      </c>
      <c r="L916" s="273">
        <f>SUM(L917:L921)</f>
        <v>0</v>
      </c>
      <c r="M916" s="12">
        <f>(IF($E916&lt;&gt;0,$M$2,IF($L916&lt;&gt;0,$M$2,"")))</f>
      </c>
      <c r="N916" s="13"/>
    </row>
    <row r="917" spans="2:14" ht="15.75">
      <c r="B917" s="291"/>
      <c r="C917" s="279">
        <v>201</v>
      </c>
      <c r="D917" s="280" t="s">
        <v>750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>(IF($E917&lt;&gt;0,$M$2,IF($L917&lt;&gt;0,$M$2,"")))</f>
      </c>
      <c r="N917" s="13"/>
    </row>
    <row r="918" spans="2:14" ht="15.75">
      <c r="B918" s="292"/>
      <c r="C918" s="293">
        <v>202</v>
      </c>
      <c r="D918" s="294" t="s">
        <v>751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>(IF($E918&lt;&gt;0,$M$2,IF($L918&lt;&gt;0,$M$2,"")))</f>
      </c>
      <c r="N918" s="13"/>
    </row>
    <row r="919" spans="2:14" ht="15.75">
      <c r="B919" s="299"/>
      <c r="C919" s="293">
        <v>205</v>
      </c>
      <c r="D919" s="294" t="s">
        <v>597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>(IF($E919&lt;&gt;0,$M$2,IF($L919&lt;&gt;0,$M$2,"")))</f>
      </c>
      <c r="N919" s="13"/>
    </row>
    <row r="920" spans="2:14" ht="15.75">
      <c r="B920" s="299"/>
      <c r="C920" s="293">
        <v>208</v>
      </c>
      <c r="D920" s="300" t="s">
        <v>598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>(IF($E920&lt;&gt;0,$M$2,IF($L920&lt;&gt;0,$M$2,"")))</f>
      </c>
      <c r="N920" s="13"/>
    </row>
    <row r="921" spans="2:14" ht="15.75">
      <c r="B921" s="291"/>
      <c r="C921" s="285">
        <v>209</v>
      </c>
      <c r="D921" s="301" t="s">
        <v>599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>(IF($E921&lt;&gt;0,$M$2,IF($L921&lt;&gt;0,$M$2,"")))</f>
      </c>
      <c r="N921" s="13"/>
    </row>
    <row r="922" spans="2:14" ht="15.75">
      <c r="B922" s="272">
        <v>500</v>
      </c>
      <c r="C922" s="1781" t="s">
        <v>194</v>
      </c>
      <c r="D922" s="1782"/>
      <c r="E922" s="273">
        <f>SUM(E923:E929)</f>
        <v>0</v>
      </c>
      <c r="F922" s="274">
        <f>SUM(F923:F929)</f>
        <v>0</v>
      </c>
      <c r="G922" s="275">
        <f>SUM(G923:G929)</f>
        <v>0</v>
      </c>
      <c r="H922" s="276">
        <f>SUM(H923:H929)</f>
        <v>0</v>
      </c>
      <c r="I922" s="274">
        <f>SUM(I923:I929)</f>
        <v>0</v>
      </c>
      <c r="J922" s="275">
        <f>SUM(J923:J929)</f>
        <v>0</v>
      </c>
      <c r="K922" s="276">
        <f>SUM(K923:K929)</f>
        <v>0</v>
      </c>
      <c r="L922" s="273">
        <f>SUM(L923:L929)</f>
        <v>0</v>
      </c>
      <c r="M922" s="12">
        <f>(IF($E922&lt;&gt;0,$M$2,IF($L922&lt;&gt;0,$M$2,"")))</f>
      </c>
      <c r="N922" s="13"/>
    </row>
    <row r="923" spans="2:14" ht="15.75">
      <c r="B923" s="291"/>
      <c r="C923" s="302">
        <v>551</v>
      </c>
      <c r="D923" s="303" t="s">
        <v>195</v>
      </c>
      <c r="E923" s="281">
        <f>F923+G923+H923</f>
        <v>0</v>
      </c>
      <c r="F923" s="152"/>
      <c r="G923" s="153"/>
      <c r="H923" s="1418"/>
      <c r="I923" s="152"/>
      <c r="J923" s="153"/>
      <c r="K923" s="1418"/>
      <c r="L923" s="281">
        <f>I923+J923+K923</f>
        <v>0</v>
      </c>
      <c r="M923" s="12">
        <f>(IF($E923&lt;&gt;0,$M$2,IF($L923&lt;&gt;0,$M$2,"")))</f>
      </c>
      <c r="N923" s="13"/>
    </row>
    <row r="924" spans="2:14" ht="15.75">
      <c r="B924" s="291"/>
      <c r="C924" s="304">
        <v>552</v>
      </c>
      <c r="D924" s="305" t="s">
        <v>912</v>
      </c>
      <c r="E924" s="295">
        <f>F924+G924+H924</f>
        <v>0</v>
      </c>
      <c r="F924" s="158"/>
      <c r="G924" s="159"/>
      <c r="H924" s="1420"/>
      <c r="I924" s="158"/>
      <c r="J924" s="159"/>
      <c r="K924" s="1420"/>
      <c r="L924" s="295">
        <f>I924+J924+K924</f>
        <v>0</v>
      </c>
      <c r="M924" s="12">
        <f>(IF($E924&lt;&gt;0,$M$2,IF($L924&lt;&gt;0,$M$2,"")))</f>
      </c>
      <c r="N924" s="13"/>
    </row>
    <row r="925" spans="2:14" ht="15.75">
      <c r="B925" s="306"/>
      <c r="C925" s="304">
        <v>558</v>
      </c>
      <c r="D925" s="307" t="s">
        <v>873</v>
      </c>
      <c r="E925" s="295">
        <f>F925+G925+H925</f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>I925+J925+K925</f>
        <v>0</v>
      </c>
      <c r="M925" s="12">
        <f>(IF($E925&lt;&gt;0,$M$2,IF($L925&lt;&gt;0,$M$2,"")))</f>
      </c>
      <c r="N925" s="13"/>
    </row>
    <row r="926" spans="2:14" ht="15.75">
      <c r="B926" s="306"/>
      <c r="C926" s="304">
        <v>560</v>
      </c>
      <c r="D926" s="307" t="s">
        <v>196</v>
      </c>
      <c r="E926" s="295">
        <f>F926+G926+H926</f>
        <v>0</v>
      </c>
      <c r="F926" s="158"/>
      <c r="G926" s="159"/>
      <c r="H926" s="1420"/>
      <c r="I926" s="158"/>
      <c r="J926" s="159"/>
      <c r="K926" s="1420"/>
      <c r="L926" s="295">
        <f>I926+J926+K926</f>
        <v>0</v>
      </c>
      <c r="M926" s="12">
        <f>(IF($E926&lt;&gt;0,$M$2,IF($L926&lt;&gt;0,$M$2,"")))</f>
      </c>
      <c r="N926" s="13"/>
    </row>
    <row r="927" spans="2:14" ht="15.75">
      <c r="B927" s="306"/>
      <c r="C927" s="304">
        <v>580</v>
      </c>
      <c r="D927" s="305" t="s">
        <v>197</v>
      </c>
      <c r="E927" s="295">
        <f>F927+G927+H927</f>
        <v>0</v>
      </c>
      <c r="F927" s="158"/>
      <c r="G927" s="159"/>
      <c r="H927" s="1420"/>
      <c r="I927" s="158"/>
      <c r="J927" s="159"/>
      <c r="K927" s="1420"/>
      <c r="L927" s="295">
        <f>I927+J927+K927</f>
        <v>0</v>
      </c>
      <c r="M927" s="12">
        <f>(IF($E927&lt;&gt;0,$M$2,IF($L927&lt;&gt;0,$M$2,"")))</f>
      </c>
      <c r="N927" s="13"/>
    </row>
    <row r="928" spans="2:14" ht="15.75">
      <c r="B928" s="291"/>
      <c r="C928" s="304">
        <v>588</v>
      </c>
      <c r="D928" s="305" t="s">
        <v>875</v>
      </c>
      <c r="E928" s="295">
        <f>F928+G928+H928</f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>I928+J928+K928</f>
        <v>0</v>
      </c>
      <c r="M928" s="12">
        <f>(IF($E928&lt;&gt;0,$M$2,IF($L928&lt;&gt;0,$M$2,"")))</f>
      </c>
      <c r="N928" s="13"/>
    </row>
    <row r="929" spans="2:14" ht="15.75">
      <c r="B929" s="291"/>
      <c r="C929" s="308">
        <v>590</v>
      </c>
      <c r="D929" s="309" t="s">
        <v>198</v>
      </c>
      <c r="E929" s="287">
        <f>F929+G929+H929</f>
        <v>0</v>
      </c>
      <c r="F929" s="173"/>
      <c r="G929" s="174"/>
      <c r="H929" s="1421"/>
      <c r="I929" s="173"/>
      <c r="J929" s="174"/>
      <c r="K929" s="1421"/>
      <c r="L929" s="287">
        <f>I929+J929+K929</f>
        <v>0</v>
      </c>
      <c r="M929" s="12">
        <f>(IF($E929&lt;&gt;0,$M$2,IF($L929&lt;&gt;0,$M$2,"")))</f>
      </c>
      <c r="N929" s="13"/>
    </row>
    <row r="930" spans="2:14" ht="15.75">
      <c r="B930" s="272">
        <v>800</v>
      </c>
      <c r="C930" s="1792" t="s">
        <v>199</v>
      </c>
      <c r="D930" s="1793"/>
      <c r="E930" s="310">
        <f>F930+G930+H930</f>
        <v>0</v>
      </c>
      <c r="F930" s="1422"/>
      <c r="G930" s="1423"/>
      <c r="H930" s="1424"/>
      <c r="I930" s="1422"/>
      <c r="J930" s="1423"/>
      <c r="K930" s="1424"/>
      <c r="L930" s="310">
        <f>I930+J930+K930</f>
        <v>0</v>
      </c>
      <c r="M930" s="12">
        <f>(IF($E930&lt;&gt;0,$M$2,IF($L930&lt;&gt;0,$M$2,"")))</f>
      </c>
      <c r="N930" s="13"/>
    </row>
    <row r="931" spans="2:14" ht="15.75">
      <c r="B931" s="272">
        <v>1000</v>
      </c>
      <c r="C931" s="1779" t="s">
        <v>200</v>
      </c>
      <c r="D931" s="1780"/>
      <c r="E931" s="310">
        <f>SUM(E932:E948)</f>
        <v>0</v>
      </c>
      <c r="F931" s="274">
        <f>SUM(F932:F948)</f>
        <v>0</v>
      </c>
      <c r="G931" s="275">
        <f>SUM(G932:G948)</f>
        <v>0</v>
      </c>
      <c r="H931" s="276">
        <f>SUM(H932:H948)</f>
        <v>0</v>
      </c>
      <c r="I931" s="274">
        <f>SUM(I932:I948)</f>
        <v>0</v>
      </c>
      <c r="J931" s="275">
        <f>SUM(J932:J948)</f>
        <v>2513</v>
      </c>
      <c r="K931" s="276">
        <f>SUM(K932:K948)</f>
        <v>0</v>
      </c>
      <c r="L931" s="310">
        <f>SUM(L932:L948)</f>
        <v>2513</v>
      </c>
      <c r="M931" s="12">
        <f>(IF($E931&lt;&gt;0,$M$2,IF($L931&lt;&gt;0,$M$2,"")))</f>
        <v>1</v>
      </c>
      <c r="N931" s="13"/>
    </row>
    <row r="932" spans="2:14" ht="15.75">
      <c r="B932" s="292"/>
      <c r="C932" s="279">
        <v>1011</v>
      </c>
      <c r="D932" s="311" t="s">
        <v>201</v>
      </c>
      <c r="E932" s="281">
        <f>F932+G932+H932</f>
        <v>0</v>
      </c>
      <c r="F932" s="152"/>
      <c r="G932" s="153"/>
      <c r="H932" s="1418"/>
      <c r="I932" s="152"/>
      <c r="J932" s="153"/>
      <c r="K932" s="1418"/>
      <c r="L932" s="281">
        <f>I932+J932+K932</f>
        <v>0</v>
      </c>
      <c r="M932" s="12">
        <f>(IF($E932&lt;&gt;0,$M$2,IF($L932&lt;&gt;0,$M$2,"")))</f>
      </c>
      <c r="N932" s="13"/>
    </row>
    <row r="933" spans="2:14" ht="15.75">
      <c r="B933" s="292"/>
      <c r="C933" s="293">
        <v>1012</v>
      </c>
      <c r="D933" s="294" t="s">
        <v>202</v>
      </c>
      <c r="E933" s="295">
        <f>F933+G933+H933</f>
        <v>0</v>
      </c>
      <c r="F933" s="158"/>
      <c r="G933" s="159"/>
      <c r="H933" s="1420"/>
      <c r="I933" s="158"/>
      <c r="J933" s="159"/>
      <c r="K933" s="1420"/>
      <c r="L933" s="295">
        <f>I933+J933+K933</f>
        <v>0</v>
      </c>
      <c r="M933" s="12">
        <f>(IF($E933&lt;&gt;0,$M$2,IF($L933&lt;&gt;0,$M$2,"")))</f>
      </c>
      <c r="N933" s="13"/>
    </row>
    <row r="934" spans="2:14" ht="15.75">
      <c r="B934" s="292"/>
      <c r="C934" s="293">
        <v>1013</v>
      </c>
      <c r="D934" s="294" t="s">
        <v>203</v>
      </c>
      <c r="E934" s="295">
        <f>F934+G934+H934</f>
        <v>0</v>
      </c>
      <c r="F934" s="158"/>
      <c r="G934" s="159"/>
      <c r="H934" s="1420"/>
      <c r="I934" s="158"/>
      <c r="J934" s="159"/>
      <c r="K934" s="1420"/>
      <c r="L934" s="295">
        <f>I934+J934+K934</f>
        <v>0</v>
      </c>
      <c r="M934" s="12">
        <f>(IF($E934&lt;&gt;0,$M$2,IF($L934&lt;&gt;0,$M$2,"")))</f>
      </c>
      <c r="N934" s="13"/>
    </row>
    <row r="935" spans="2:14" ht="15.75">
      <c r="B935" s="292"/>
      <c r="C935" s="293">
        <v>1014</v>
      </c>
      <c r="D935" s="294" t="s">
        <v>204</v>
      </c>
      <c r="E935" s="295">
        <f>F935+G935+H935</f>
        <v>0</v>
      </c>
      <c r="F935" s="158"/>
      <c r="G935" s="159"/>
      <c r="H935" s="1420"/>
      <c r="I935" s="158"/>
      <c r="J935" s="159"/>
      <c r="K935" s="1420"/>
      <c r="L935" s="295">
        <f>I935+J935+K935</f>
        <v>0</v>
      </c>
      <c r="M935" s="12">
        <f>(IF($E935&lt;&gt;0,$M$2,IF($L935&lt;&gt;0,$M$2,"")))</f>
      </c>
      <c r="N935" s="13"/>
    </row>
    <row r="936" spans="2:14" ht="15.75">
      <c r="B936" s="292"/>
      <c r="C936" s="293">
        <v>1015</v>
      </c>
      <c r="D936" s="294" t="s">
        <v>205</v>
      </c>
      <c r="E936" s="295">
        <f>F936+G936+H936</f>
        <v>0</v>
      </c>
      <c r="F936" s="158"/>
      <c r="G936" s="159"/>
      <c r="H936" s="1420"/>
      <c r="I936" s="158"/>
      <c r="J936" s="159"/>
      <c r="K936" s="1420"/>
      <c r="L936" s="295">
        <f>I936+J936+K936</f>
        <v>0</v>
      </c>
      <c r="M936" s="12">
        <f>(IF($E936&lt;&gt;0,$M$2,IF($L936&lt;&gt;0,$M$2,"")))</f>
      </c>
      <c r="N936" s="13"/>
    </row>
    <row r="937" spans="2:14" ht="15.75">
      <c r="B937" s="292"/>
      <c r="C937" s="312">
        <v>1016</v>
      </c>
      <c r="D937" s="313" t="s">
        <v>206</v>
      </c>
      <c r="E937" s="314">
        <f>F937+G937+H937</f>
        <v>0</v>
      </c>
      <c r="F937" s="164"/>
      <c r="G937" s="165"/>
      <c r="H937" s="1419"/>
      <c r="I937" s="164"/>
      <c r="J937" s="165"/>
      <c r="K937" s="1419"/>
      <c r="L937" s="314">
        <f>I937+J937+K937</f>
        <v>0</v>
      </c>
      <c r="M937" s="12">
        <f>(IF($E937&lt;&gt;0,$M$2,IF($L937&lt;&gt;0,$M$2,"")))</f>
      </c>
      <c r="N937" s="13"/>
    </row>
    <row r="938" spans="2:14" ht="15.75">
      <c r="B938" s="278"/>
      <c r="C938" s="318">
        <v>1020</v>
      </c>
      <c r="D938" s="319" t="s">
        <v>207</v>
      </c>
      <c r="E938" s="320">
        <f>F938+G938+H938</f>
        <v>0</v>
      </c>
      <c r="F938" s="454"/>
      <c r="G938" s="455"/>
      <c r="H938" s="1428"/>
      <c r="I938" s="454"/>
      <c r="J938" s="455">
        <v>1798</v>
      </c>
      <c r="K938" s="1428"/>
      <c r="L938" s="320">
        <f>I938+J938+K938</f>
        <v>1798</v>
      </c>
      <c r="M938" s="12">
        <f>(IF($E938&lt;&gt;0,$M$2,IF($L938&lt;&gt;0,$M$2,"")))</f>
        <v>1</v>
      </c>
      <c r="N938" s="13"/>
    </row>
    <row r="939" spans="2:14" ht="15.75">
      <c r="B939" s="292"/>
      <c r="C939" s="324">
        <v>1030</v>
      </c>
      <c r="D939" s="325" t="s">
        <v>208</v>
      </c>
      <c r="E939" s="326">
        <f>F939+G939+H939</f>
        <v>0</v>
      </c>
      <c r="F939" s="449"/>
      <c r="G939" s="450"/>
      <c r="H939" s="1425"/>
      <c r="I939" s="449"/>
      <c r="J939" s="450"/>
      <c r="K939" s="1425"/>
      <c r="L939" s="326">
        <f>I939+J939+K939</f>
        <v>0</v>
      </c>
      <c r="M939" s="12">
        <f>(IF($E939&lt;&gt;0,$M$2,IF($L939&lt;&gt;0,$M$2,"")))</f>
      </c>
      <c r="N939" s="13"/>
    </row>
    <row r="940" spans="2:14" ht="15.75">
      <c r="B940" s="292"/>
      <c r="C940" s="318">
        <v>1051</v>
      </c>
      <c r="D940" s="331" t="s">
        <v>209</v>
      </c>
      <c r="E940" s="320">
        <f>F940+G940+H940</f>
        <v>0</v>
      </c>
      <c r="F940" s="454"/>
      <c r="G940" s="455"/>
      <c r="H940" s="1428"/>
      <c r="I940" s="454"/>
      <c r="J940" s="455"/>
      <c r="K940" s="1428"/>
      <c r="L940" s="320">
        <f>I940+J940+K940</f>
        <v>0</v>
      </c>
      <c r="M940" s="12">
        <f>(IF($E940&lt;&gt;0,$M$2,IF($L940&lt;&gt;0,$M$2,"")))</f>
      </c>
      <c r="N940" s="13"/>
    </row>
    <row r="941" spans="2:14" ht="15.75">
      <c r="B941" s="292"/>
      <c r="C941" s="293">
        <v>1052</v>
      </c>
      <c r="D941" s="294" t="s">
        <v>210</v>
      </c>
      <c r="E941" s="295">
        <f>F941+G941+H941</f>
        <v>0</v>
      </c>
      <c r="F941" s="158"/>
      <c r="G941" s="159"/>
      <c r="H941" s="1420"/>
      <c r="I941" s="158"/>
      <c r="J941" s="159">
        <v>715</v>
      </c>
      <c r="K941" s="1420"/>
      <c r="L941" s="295">
        <f>I941+J941+K941</f>
        <v>715</v>
      </c>
      <c r="M941" s="12">
        <f>(IF($E941&lt;&gt;0,$M$2,IF($L941&lt;&gt;0,$M$2,"")))</f>
        <v>1</v>
      </c>
      <c r="N941" s="13"/>
    </row>
    <row r="942" spans="2:14" ht="15.75">
      <c r="B942" s="292"/>
      <c r="C942" s="324">
        <v>1053</v>
      </c>
      <c r="D942" s="325" t="s">
        <v>876</v>
      </c>
      <c r="E942" s="326">
        <f>F942+G942+H942</f>
        <v>0</v>
      </c>
      <c r="F942" s="449"/>
      <c r="G942" s="450"/>
      <c r="H942" s="1425"/>
      <c r="I942" s="449"/>
      <c r="J942" s="450"/>
      <c r="K942" s="1425"/>
      <c r="L942" s="326">
        <f>I942+J942+K942</f>
        <v>0</v>
      </c>
      <c r="M942" s="12">
        <f>(IF($E942&lt;&gt;0,$M$2,IF($L942&lt;&gt;0,$M$2,"")))</f>
      </c>
      <c r="N942" s="13"/>
    </row>
    <row r="943" spans="2:14" ht="15.75">
      <c r="B943" s="292"/>
      <c r="C943" s="318">
        <v>1062</v>
      </c>
      <c r="D943" s="319" t="s">
        <v>211</v>
      </c>
      <c r="E943" s="320">
        <f>F943+G943+H943</f>
        <v>0</v>
      </c>
      <c r="F943" s="454"/>
      <c r="G943" s="455"/>
      <c r="H943" s="1428"/>
      <c r="I943" s="454"/>
      <c r="J943" s="455"/>
      <c r="K943" s="1428"/>
      <c r="L943" s="320">
        <f>I943+J943+K943</f>
        <v>0</v>
      </c>
      <c r="M943" s="12">
        <f>(IF($E943&lt;&gt;0,$M$2,IF($L943&lt;&gt;0,$M$2,"")))</f>
      </c>
      <c r="N943" s="13"/>
    </row>
    <row r="944" spans="2:14" ht="15.75">
      <c r="B944" s="292"/>
      <c r="C944" s="324">
        <v>1063</v>
      </c>
      <c r="D944" s="332" t="s">
        <v>803</v>
      </c>
      <c r="E944" s="326">
        <f>F944+G944+H944</f>
        <v>0</v>
      </c>
      <c r="F944" s="449"/>
      <c r="G944" s="450"/>
      <c r="H944" s="1425"/>
      <c r="I944" s="449"/>
      <c r="J944" s="450"/>
      <c r="K944" s="1425"/>
      <c r="L944" s="326">
        <f>I944+J944+K944</f>
        <v>0</v>
      </c>
      <c r="M944" s="12">
        <f>(IF($E944&lt;&gt;0,$M$2,IF($L944&lt;&gt;0,$M$2,"")))</f>
      </c>
      <c r="N944" s="13"/>
    </row>
    <row r="945" spans="2:14" ht="15.75">
      <c r="B945" s="292"/>
      <c r="C945" s="333">
        <v>1069</v>
      </c>
      <c r="D945" s="334" t="s">
        <v>212</v>
      </c>
      <c r="E945" s="335">
        <f>F945+G945+H945</f>
        <v>0</v>
      </c>
      <c r="F945" s="600"/>
      <c r="G945" s="601"/>
      <c r="H945" s="1427"/>
      <c r="I945" s="600"/>
      <c r="J945" s="601"/>
      <c r="K945" s="1427"/>
      <c r="L945" s="335">
        <f>I945+J945+K945</f>
        <v>0</v>
      </c>
      <c r="M945" s="12">
        <f>(IF($E945&lt;&gt;0,$M$2,IF($L945&lt;&gt;0,$M$2,"")))</f>
      </c>
      <c r="N945" s="13"/>
    </row>
    <row r="946" spans="2:14" ht="15.75">
      <c r="B946" s="278"/>
      <c r="C946" s="318">
        <v>1091</v>
      </c>
      <c r="D946" s="331" t="s">
        <v>913</v>
      </c>
      <c r="E946" s="320">
        <f>F946+G946+H946</f>
        <v>0</v>
      </c>
      <c r="F946" s="454"/>
      <c r="G946" s="455"/>
      <c r="H946" s="1428"/>
      <c r="I946" s="454"/>
      <c r="J946" s="455"/>
      <c r="K946" s="1428"/>
      <c r="L946" s="320">
        <f>I946+J946+K946</f>
        <v>0</v>
      </c>
      <c r="M946" s="12">
        <f>(IF($E946&lt;&gt;0,$M$2,IF($L946&lt;&gt;0,$M$2,"")))</f>
      </c>
      <c r="N946" s="13"/>
    </row>
    <row r="947" spans="2:14" ht="15.75">
      <c r="B947" s="292"/>
      <c r="C947" s="293">
        <v>1092</v>
      </c>
      <c r="D947" s="294" t="s">
        <v>305</v>
      </c>
      <c r="E947" s="295">
        <f>F947+G947+H947</f>
        <v>0</v>
      </c>
      <c r="F947" s="158"/>
      <c r="G947" s="159"/>
      <c r="H947" s="1420"/>
      <c r="I947" s="158"/>
      <c r="J947" s="159"/>
      <c r="K947" s="1420"/>
      <c r="L947" s="295">
        <f>I947+J947+K947</f>
        <v>0</v>
      </c>
      <c r="M947" s="12">
        <f>(IF($E947&lt;&gt;0,$M$2,IF($L947&lt;&gt;0,$M$2,"")))</f>
      </c>
      <c r="N947" s="13"/>
    </row>
    <row r="948" spans="2:14" ht="15.75">
      <c r="B948" s="292"/>
      <c r="C948" s="285">
        <v>1098</v>
      </c>
      <c r="D948" s="339" t="s">
        <v>213</v>
      </c>
      <c r="E948" s="287">
        <f>F948+G948+H948</f>
        <v>0</v>
      </c>
      <c r="F948" s="173"/>
      <c r="G948" s="174"/>
      <c r="H948" s="1421"/>
      <c r="I948" s="173"/>
      <c r="J948" s="174"/>
      <c r="K948" s="1421"/>
      <c r="L948" s="287">
        <f>I948+J948+K948</f>
        <v>0</v>
      </c>
      <c r="M948" s="12">
        <f>(IF($E948&lt;&gt;0,$M$2,IF($L948&lt;&gt;0,$M$2,"")))</f>
      </c>
      <c r="N948" s="13"/>
    </row>
    <row r="949" spans="2:14" ht="15.75">
      <c r="B949" s="272">
        <v>1900</v>
      </c>
      <c r="C949" s="1790" t="s">
        <v>272</v>
      </c>
      <c r="D949" s="1791"/>
      <c r="E949" s="310">
        <f>SUM(E950:E952)</f>
        <v>0</v>
      </c>
      <c r="F949" s="274">
        <f>SUM(F950:F952)</f>
        <v>0</v>
      </c>
      <c r="G949" s="275">
        <f>SUM(G950:G952)</f>
        <v>0</v>
      </c>
      <c r="H949" s="276">
        <f>SUM(H950:H952)</f>
        <v>0</v>
      </c>
      <c r="I949" s="274">
        <f>SUM(I950:I952)</f>
        <v>0</v>
      </c>
      <c r="J949" s="275">
        <f>SUM(J950:J952)</f>
        <v>0</v>
      </c>
      <c r="K949" s="276">
        <f>SUM(K950:K952)</f>
        <v>0</v>
      </c>
      <c r="L949" s="310">
        <f>SUM(L950:L952)</f>
        <v>0</v>
      </c>
      <c r="M949" s="12">
        <f>(IF($E949&lt;&gt;0,$M$2,IF($L949&lt;&gt;0,$M$2,"")))</f>
      </c>
      <c r="N949" s="13"/>
    </row>
    <row r="950" spans="2:14" ht="15.75">
      <c r="B950" s="292"/>
      <c r="C950" s="279">
        <v>1901</v>
      </c>
      <c r="D950" s="340" t="s">
        <v>914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>(IF($E950&lt;&gt;0,$M$2,IF($L950&lt;&gt;0,$M$2,"")))</f>
      </c>
      <c r="N950" s="13"/>
    </row>
    <row r="951" spans="2:14" ht="15.75">
      <c r="B951" s="341"/>
      <c r="C951" s="293">
        <v>1981</v>
      </c>
      <c r="D951" s="342" t="s">
        <v>915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>(IF($E951&lt;&gt;0,$M$2,IF($L951&lt;&gt;0,$M$2,"")))</f>
      </c>
      <c r="N951" s="13"/>
    </row>
    <row r="952" spans="2:14" ht="15.75">
      <c r="B952" s="292"/>
      <c r="C952" s="285">
        <v>1991</v>
      </c>
      <c r="D952" s="343" t="s">
        <v>916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>(IF($E952&lt;&gt;0,$M$2,IF($L952&lt;&gt;0,$M$2,"")))</f>
      </c>
      <c r="N952" s="13"/>
    </row>
    <row r="953" spans="2:14" ht="15.75">
      <c r="B953" s="272">
        <v>2100</v>
      </c>
      <c r="C953" s="1790" t="s">
        <v>724</v>
      </c>
      <c r="D953" s="1791"/>
      <c r="E953" s="310">
        <f>SUM(E954:E958)</f>
        <v>0</v>
      </c>
      <c r="F953" s="274">
        <f>SUM(F954:F958)</f>
        <v>0</v>
      </c>
      <c r="G953" s="275">
        <f>SUM(G954:G958)</f>
        <v>0</v>
      </c>
      <c r="H953" s="276">
        <f>SUM(H954:H958)</f>
        <v>0</v>
      </c>
      <c r="I953" s="274">
        <f>SUM(I954:I958)</f>
        <v>0</v>
      </c>
      <c r="J953" s="275">
        <f>SUM(J954:J958)</f>
        <v>0</v>
      </c>
      <c r="K953" s="276">
        <f>SUM(K954:K958)</f>
        <v>0</v>
      </c>
      <c r="L953" s="310">
        <f>SUM(L954:L958)</f>
        <v>0</v>
      </c>
      <c r="M953" s="12">
        <f>(IF($E953&lt;&gt;0,$M$2,IF($L953&lt;&gt;0,$M$2,"")))</f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>(IF($E954&lt;&gt;0,$M$2,IF($L954&lt;&gt;0,$M$2,"")))</f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>(IF($E955&lt;&gt;0,$M$2,IF($L955&lt;&gt;0,$M$2,"")))</f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>(IF($E956&lt;&gt;0,$M$2,IF($L956&lt;&gt;0,$M$2,"")))</f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>(IF($E957&lt;&gt;0,$M$2,IF($L957&lt;&gt;0,$M$2,"")))</f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>(IF($E958&lt;&gt;0,$M$2,IF($L958&lt;&gt;0,$M$2,"")))</f>
      </c>
      <c r="N958" s="13"/>
    </row>
    <row r="959" spans="2:14" ht="15.75">
      <c r="B959" s="272">
        <v>2200</v>
      </c>
      <c r="C959" s="1790" t="s">
        <v>219</v>
      </c>
      <c r="D959" s="1791"/>
      <c r="E959" s="310">
        <f>SUM(E960:E961)</f>
        <v>0</v>
      </c>
      <c r="F959" s="274">
        <f>SUM(F960:F961)</f>
        <v>0</v>
      </c>
      <c r="G959" s="275">
        <f>SUM(G960:G961)</f>
        <v>0</v>
      </c>
      <c r="H959" s="276">
        <f>SUM(H960:H961)</f>
        <v>0</v>
      </c>
      <c r="I959" s="274">
        <f>SUM(I960:I961)</f>
        <v>0</v>
      </c>
      <c r="J959" s="275">
        <f>SUM(J960:J961)</f>
        <v>0</v>
      </c>
      <c r="K959" s="276">
        <f>SUM(K960:K961)</f>
        <v>0</v>
      </c>
      <c r="L959" s="310">
        <f>SUM(L960:L961)</f>
        <v>0</v>
      </c>
      <c r="M959" s="12">
        <f>(IF($E959&lt;&gt;0,$M$2,IF($L959&lt;&gt;0,$M$2,"")))</f>
      </c>
      <c r="N959" s="13"/>
    </row>
    <row r="960" spans="2:14" ht="15.75">
      <c r="B960" s="292"/>
      <c r="C960" s="279">
        <v>2221</v>
      </c>
      <c r="D960" s="280" t="s">
        <v>306</v>
      </c>
      <c r="E960" s="281">
        <f>F960+G960+H960</f>
        <v>0</v>
      </c>
      <c r="F960" s="152"/>
      <c r="G960" s="153"/>
      <c r="H960" s="1418"/>
      <c r="I960" s="152"/>
      <c r="J960" s="153"/>
      <c r="K960" s="1418"/>
      <c r="L960" s="281">
        <f>I960+J960+K960</f>
        <v>0</v>
      </c>
      <c r="M960" s="12">
        <f>(IF($E960&lt;&gt;0,$M$2,IF($L960&lt;&gt;0,$M$2,"")))</f>
      </c>
      <c r="N960" s="13"/>
    </row>
    <row r="961" spans="2:14" ht="15.75">
      <c r="B961" s="292"/>
      <c r="C961" s="285">
        <v>2224</v>
      </c>
      <c r="D961" s="286" t="s">
        <v>220</v>
      </c>
      <c r="E961" s="287">
        <f>F961+G961+H961</f>
        <v>0</v>
      </c>
      <c r="F961" s="173"/>
      <c r="G961" s="174"/>
      <c r="H961" s="1421"/>
      <c r="I961" s="173"/>
      <c r="J961" s="174"/>
      <c r="K961" s="1421"/>
      <c r="L961" s="287">
        <f>I961+J961+K961</f>
        <v>0</v>
      </c>
      <c r="M961" s="12">
        <f>(IF($E961&lt;&gt;0,$M$2,IF($L961&lt;&gt;0,$M$2,"")))</f>
      </c>
      <c r="N961" s="13"/>
    </row>
    <row r="962" spans="2:14" ht="15.75">
      <c r="B962" s="272">
        <v>2500</v>
      </c>
      <c r="C962" s="1790" t="s">
        <v>221</v>
      </c>
      <c r="D962" s="1791"/>
      <c r="E962" s="310">
        <f>F962+G962+H962</f>
        <v>0</v>
      </c>
      <c r="F962" s="1422"/>
      <c r="G962" s="1423"/>
      <c r="H962" s="1424"/>
      <c r="I962" s="1422"/>
      <c r="J962" s="1423"/>
      <c r="K962" s="1424"/>
      <c r="L962" s="310">
        <f>I962+J962+K962</f>
        <v>0</v>
      </c>
      <c r="M962" s="12">
        <f>(IF($E962&lt;&gt;0,$M$2,IF($L962&lt;&gt;0,$M$2,"")))</f>
      </c>
      <c r="N962" s="13"/>
    </row>
    <row r="963" spans="2:14" ht="15.75">
      <c r="B963" s="272">
        <v>2600</v>
      </c>
      <c r="C963" s="1796" t="s">
        <v>222</v>
      </c>
      <c r="D963" s="1797"/>
      <c r="E963" s="310">
        <f>F963+G963+H963</f>
        <v>0</v>
      </c>
      <c r="F963" s="1422"/>
      <c r="G963" s="1423"/>
      <c r="H963" s="1424"/>
      <c r="I963" s="1422"/>
      <c r="J963" s="1423"/>
      <c r="K963" s="1424"/>
      <c r="L963" s="310">
        <f>I963+J963+K963</f>
        <v>0</v>
      </c>
      <c r="M963" s="12">
        <f>(IF($E963&lt;&gt;0,$M$2,IF($L963&lt;&gt;0,$M$2,"")))</f>
      </c>
      <c r="N963" s="13"/>
    </row>
    <row r="964" spans="2:14" ht="15.75">
      <c r="B964" s="272">
        <v>2700</v>
      </c>
      <c r="C964" s="1796" t="s">
        <v>223</v>
      </c>
      <c r="D964" s="1797"/>
      <c r="E964" s="310">
        <f>F964+G964+H964</f>
        <v>0</v>
      </c>
      <c r="F964" s="1422"/>
      <c r="G964" s="1423"/>
      <c r="H964" s="1424"/>
      <c r="I964" s="1422"/>
      <c r="J964" s="1423"/>
      <c r="K964" s="1424"/>
      <c r="L964" s="310">
        <f>I964+J964+K964</f>
        <v>0</v>
      </c>
      <c r="M964" s="12">
        <f>(IF($E964&lt;&gt;0,$M$2,IF($L964&lt;&gt;0,$M$2,"")))</f>
      </c>
      <c r="N964" s="13"/>
    </row>
    <row r="965" spans="2:14" ht="15.75">
      <c r="B965" s="272">
        <v>2800</v>
      </c>
      <c r="C965" s="1796" t="s">
        <v>1664</v>
      </c>
      <c r="D965" s="1797"/>
      <c r="E965" s="310">
        <f>F965+G965+H965</f>
        <v>0</v>
      </c>
      <c r="F965" s="1422"/>
      <c r="G965" s="1423"/>
      <c r="H965" s="1424"/>
      <c r="I965" s="1422"/>
      <c r="J965" s="1423"/>
      <c r="K965" s="1424"/>
      <c r="L965" s="310">
        <f>I965+J965+K965</f>
        <v>0</v>
      </c>
      <c r="M965" s="12">
        <f>(IF($E965&lt;&gt;0,$M$2,IF($L965&lt;&gt;0,$M$2,"")))</f>
      </c>
      <c r="N965" s="13"/>
    </row>
    <row r="966" spans="2:14" ht="15.75">
      <c r="B966" s="272">
        <v>2900</v>
      </c>
      <c r="C966" s="1790" t="s">
        <v>224</v>
      </c>
      <c r="D966" s="1791"/>
      <c r="E966" s="310">
        <f>SUM(E967:E974)</f>
        <v>0</v>
      </c>
      <c r="F966" s="274">
        <f>SUM(F967:F974)</f>
        <v>0</v>
      </c>
      <c r="G966" s="274">
        <f>SUM(G967:G974)</f>
        <v>0</v>
      </c>
      <c r="H966" s="274">
        <f>SUM(H967:H974)</f>
        <v>0</v>
      </c>
      <c r="I966" s="274">
        <f>SUM(I967:I974)</f>
        <v>0</v>
      </c>
      <c r="J966" s="274">
        <f>SUM(J967:J974)</f>
        <v>0</v>
      </c>
      <c r="K966" s="274">
        <f>SUM(K967:K974)</f>
        <v>0</v>
      </c>
      <c r="L966" s="274">
        <f>SUM(L967:L974)</f>
        <v>0</v>
      </c>
      <c r="M966" s="12">
        <f>(IF($E966&lt;&gt;0,$M$2,IF($L966&lt;&gt;0,$M$2,"")))</f>
      </c>
      <c r="N966" s="13"/>
    </row>
    <row r="967" spans="2:14" ht="15.75">
      <c r="B967" s="346"/>
      <c r="C967" s="279">
        <v>2910</v>
      </c>
      <c r="D967" s="347" t="s">
        <v>1998</v>
      </c>
      <c r="E967" s="281">
        <f>F967+G967+H967</f>
        <v>0</v>
      </c>
      <c r="F967" s="152"/>
      <c r="G967" s="153"/>
      <c r="H967" s="1418"/>
      <c r="I967" s="152"/>
      <c r="J967" s="153"/>
      <c r="K967" s="1418"/>
      <c r="L967" s="281">
        <f>I967+J967+K967</f>
        <v>0</v>
      </c>
      <c r="M967" s="12">
        <f>(IF($E967&lt;&gt;0,$M$2,IF($L967&lt;&gt;0,$M$2,"")))</f>
      </c>
      <c r="N967" s="13"/>
    </row>
    <row r="968" spans="2:14" ht="15.75">
      <c r="B968" s="346"/>
      <c r="C968" s="279">
        <v>2920</v>
      </c>
      <c r="D968" s="347" t="s">
        <v>225</v>
      </c>
      <c r="E968" s="281">
        <f>F968+G968+H968</f>
        <v>0</v>
      </c>
      <c r="F968" s="152"/>
      <c r="G968" s="153"/>
      <c r="H968" s="1418"/>
      <c r="I968" s="152"/>
      <c r="J968" s="153"/>
      <c r="K968" s="1418"/>
      <c r="L968" s="281">
        <f>I968+J968+K968</f>
        <v>0</v>
      </c>
      <c r="M968" s="12">
        <f>(IF($E968&lt;&gt;0,$M$2,IF($L968&lt;&gt;0,$M$2,"")))</f>
      </c>
      <c r="N968" s="13"/>
    </row>
    <row r="969" spans="2:14" ht="15.75">
      <c r="B969" s="346"/>
      <c r="C969" s="324">
        <v>2969</v>
      </c>
      <c r="D969" s="348" t="s">
        <v>226</v>
      </c>
      <c r="E969" s="326">
        <f>F969+G969+H969</f>
        <v>0</v>
      </c>
      <c r="F969" s="449"/>
      <c r="G969" s="450"/>
      <c r="H969" s="1425"/>
      <c r="I969" s="449"/>
      <c r="J969" s="450"/>
      <c r="K969" s="1425"/>
      <c r="L969" s="326">
        <f>I969+J969+K969</f>
        <v>0</v>
      </c>
      <c r="M969" s="12">
        <f>(IF($E969&lt;&gt;0,$M$2,IF($L969&lt;&gt;0,$M$2,"")))</f>
      </c>
      <c r="N969" s="13"/>
    </row>
    <row r="970" spans="2:14" ht="15.75">
      <c r="B970" s="346"/>
      <c r="C970" s="349">
        <v>2970</v>
      </c>
      <c r="D970" s="350" t="s">
        <v>227</v>
      </c>
      <c r="E970" s="351">
        <f>F970+G970+H970</f>
        <v>0</v>
      </c>
      <c r="F970" s="636"/>
      <c r="G970" s="637"/>
      <c r="H970" s="1426"/>
      <c r="I970" s="636"/>
      <c r="J970" s="637"/>
      <c r="K970" s="1426"/>
      <c r="L970" s="351">
        <f>I970+J970+K970</f>
        <v>0</v>
      </c>
      <c r="M970" s="12">
        <f>(IF($E970&lt;&gt;0,$M$2,IF($L970&lt;&gt;0,$M$2,"")))</f>
      </c>
      <c r="N970" s="13"/>
    </row>
    <row r="971" spans="2:14" ht="15.75">
      <c r="B971" s="346"/>
      <c r="C971" s="333">
        <v>2989</v>
      </c>
      <c r="D971" s="355" t="s">
        <v>228</v>
      </c>
      <c r="E971" s="335">
        <f>F971+G971+H971</f>
        <v>0</v>
      </c>
      <c r="F971" s="600"/>
      <c r="G971" s="601"/>
      <c r="H971" s="1427"/>
      <c r="I971" s="600"/>
      <c r="J971" s="601"/>
      <c r="K971" s="1427"/>
      <c r="L971" s="335">
        <f>I971+J971+K971</f>
        <v>0</v>
      </c>
      <c r="M971" s="12">
        <f>(IF($E971&lt;&gt;0,$M$2,IF($L971&lt;&gt;0,$M$2,"")))</f>
      </c>
      <c r="N971" s="13"/>
    </row>
    <row r="972" spans="2:14" ht="15.75">
      <c r="B972" s="292"/>
      <c r="C972" s="318">
        <v>2990</v>
      </c>
      <c r="D972" s="356" t="s">
        <v>2017</v>
      </c>
      <c r="E972" s="320">
        <f>F972+G972+H972</f>
        <v>0</v>
      </c>
      <c r="F972" s="454"/>
      <c r="G972" s="455"/>
      <c r="H972" s="1428"/>
      <c r="I972" s="454"/>
      <c r="J972" s="455"/>
      <c r="K972" s="1428"/>
      <c r="L972" s="320">
        <f>I972+J972+K972</f>
        <v>0</v>
      </c>
      <c r="M972" s="12">
        <f>(IF($E972&lt;&gt;0,$M$2,IF($L972&lt;&gt;0,$M$2,"")))</f>
      </c>
      <c r="N972" s="13"/>
    </row>
    <row r="973" spans="2:14" ht="15.75">
      <c r="B973" s="292"/>
      <c r="C973" s="318">
        <v>2991</v>
      </c>
      <c r="D973" s="356" t="s">
        <v>229</v>
      </c>
      <c r="E973" s="320">
        <f>F973+G973+H973</f>
        <v>0</v>
      </c>
      <c r="F973" s="454"/>
      <c r="G973" s="455"/>
      <c r="H973" s="1428"/>
      <c r="I973" s="454"/>
      <c r="J973" s="455"/>
      <c r="K973" s="1428"/>
      <c r="L973" s="320">
        <f>I973+J973+K973</f>
        <v>0</v>
      </c>
      <c r="M973" s="12">
        <f>(IF($E973&lt;&gt;0,$M$2,IF($L973&lt;&gt;0,$M$2,"")))</f>
      </c>
      <c r="N973" s="13"/>
    </row>
    <row r="974" spans="2:14" ht="15.75">
      <c r="B974" s="292"/>
      <c r="C974" s="285">
        <v>2992</v>
      </c>
      <c r="D974" s="357" t="s">
        <v>230</v>
      </c>
      <c r="E974" s="287">
        <f>F974+G974+H974</f>
        <v>0</v>
      </c>
      <c r="F974" s="173"/>
      <c r="G974" s="174"/>
      <c r="H974" s="1421"/>
      <c r="I974" s="173"/>
      <c r="J974" s="174"/>
      <c r="K974" s="1421"/>
      <c r="L974" s="287">
        <f>I974+J974+K974</f>
        <v>0</v>
      </c>
      <c r="M974" s="12">
        <f>(IF($E974&lt;&gt;0,$M$2,IF($L974&lt;&gt;0,$M$2,"")))</f>
      </c>
      <c r="N974" s="13"/>
    </row>
    <row r="975" spans="2:14" ht="15.75">
      <c r="B975" s="272">
        <v>3300</v>
      </c>
      <c r="C975" s="358" t="s">
        <v>2048</v>
      </c>
      <c r="D975" s="1481"/>
      <c r="E975" s="310">
        <f>SUM(E976:E980)</f>
        <v>0</v>
      </c>
      <c r="F975" s="274">
        <f>SUM(F976:F980)</f>
        <v>0</v>
      </c>
      <c r="G975" s="275">
        <f>SUM(G976:G980)</f>
        <v>0</v>
      </c>
      <c r="H975" s="276">
        <f>SUM(H976:H980)</f>
        <v>0</v>
      </c>
      <c r="I975" s="274">
        <f>SUM(I976:I980)</f>
        <v>0</v>
      </c>
      <c r="J975" s="275">
        <f>SUM(J976:J980)</f>
        <v>0</v>
      </c>
      <c r="K975" s="276">
        <f>SUM(K976:K980)</f>
        <v>0</v>
      </c>
      <c r="L975" s="310">
        <f>SUM(L976:L980)</f>
        <v>0</v>
      </c>
      <c r="M975" s="12">
        <f>(IF($E975&lt;&gt;0,$M$2,IF($L975&lt;&gt;0,$M$2,"")))</f>
      </c>
      <c r="N975" s="13"/>
    </row>
    <row r="976" spans="2:14" ht="15.75">
      <c r="B976" s="291"/>
      <c r="C976" s="279">
        <v>3301</v>
      </c>
      <c r="D976" s="359" t="s">
        <v>231</v>
      </c>
      <c r="E976" s="281">
        <f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>I976+J976+K976</f>
        <v>0</v>
      </c>
      <c r="M976" s="12">
        <f>(IF($E976&lt;&gt;0,$M$2,IF($L976&lt;&gt;0,$M$2,"")))</f>
      </c>
      <c r="N976" s="13"/>
    </row>
    <row r="977" spans="2:14" ht="15.75">
      <c r="B977" s="291"/>
      <c r="C977" s="293">
        <v>3302</v>
      </c>
      <c r="D977" s="360" t="s">
        <v>717</v>
      </c>
      <c r="E977" s="295">
        <f>F977+G977+H977</f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>I977+J977+K977</f>
        <v>0</v>
      </c>
      <c r="M977" s="12">
        <f>(IF($E977&lt;&gt;0,$M$2,IF($L977&lt;&gt;0,$M$2,"")))</f>
      </c>
      <c r="N977" s="13"/>
    </row>
    <row r="978" spans="2:14" ht="15.75">
      <c r="B978" s="291"/>
      <c r="C978" s="293">
        <v>3303</v>
      </c>
      <c r="D978" s="360" t="s">
        <v>232</v>
      </c>
      <c r="E978" s="295">
        <f>F978+G978+H978</f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>I978+J978+K978</f>
        <v>0</v>
      </c>
      <c r="M978" s="12">
        <f>(IF($E978&lt;&gt;0,$M$2,IF($L978&lt;&gt;0,$M$2,"")))</f>
      </c>
      <c r="N978" s="13"/>
    </row>
    <row r="979" spans="2:14" ht="15.75">
      <c r="B979" s="291"/>
      <c r="C979" s="293">
        <v>3304</v>
      </c>
      <c r="D979" s="360" t="s">
        <v>233</v>
      </c>
      <c r="E979" s="295">
        <f>F979+G979+H979</f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>I979+J979+K979</f>
        <v>0</v>
      </c>
      <c r="M979" s="12">
        <f>(IF($E979&lt;&gt;0,$M$2,IF($L979&lt;&gt;0,$M$2,"")))</f>
      </c>
      <c r="N979" s="13"/>
    </row>
    <row r="980" spans="2:14" ht="15.75">
      <c r="B980" s="291"/>
      <c r="C980" s="285">
        <v>3306</v>
      </c>
      <c r="D980" s="361" t="s">
        <v>1661</v>
      </c>
      <c r="E980" s="287">
        <f>F980+G980+H980</f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>I980+J980+K980</f>
        <v>0</v>
      </c>
      <c r="M980" s="12">
        <f>(IF($E980&lt;&gt;0,$M$2,IF($L980&lt;&gt;0,$M$2,"")))</f>
      </c>
      <c r="N980" s="13"/>
    </row>
    <row r="981" spans="2:14" ht="15.75">
      <c r="B981" s="272">
        <v>3900</v>
      </c>
      <c r="C981" s="1790" t="s">
        <v>234</v>
      </c>
      <c r="D981" s="1791"/>
      <c r="E981" s="310">
        <f>F981+G981+H981</f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>I981+J981+K981</f>
        <v>0</v>
      </c>
      <c r="M981" s="12">
        <f>(IF($E981&lt;&gt;0,$M$2,IF($L981&lt;&gt;0,$M$2,"")))</f>
      </c>
      <c r="N981" s="13"/>
    </row>
    <row r="982" spans="2:14" ht="15.75">
      <c r="B982" s="272">
        <v>4000</v>
      </c>
      <c r="C982" s="1790" t="s">
        <v>235</v>
      </c>
      <c r="D982" s="1791"/>
      <c r="E982" s="310">
        <f>F982+G982+H982</f>
        <v>0</v>
      </c>
      <c r="F982" s="1422"/>
      <c r="G982" s="1423"/>
      <c r="H982" s="1424"/>
      <c r="I982" s="1422"/>
      <c r="J982" s="1423"/>
      <c r="K982" s="1424"/>
      <c r="L982" s="310">
        <f>I982+J982+K982</f>
        <v>0</v>
      </c>
      <c r="M982" s="12">
        <f>(IF($E982&lt;&gt;0,$M$2,IF($L982&lt;&gt;0,$M$2,"")))</f>
      </c>
      <c r="N982" s="13"/>
    </row>
    <row r="983" spans="2:14" ht="15.75">
      <c r="B983" s="272">
        <v>4100</v>
      </c>
      <c r="C983" s="1790" t="s">
        <v>236</v>
      </c>
      <c r="D983" s="1791"/>
      <c r="E983" s="310">
        <f>F983+G983+H983</f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>I983+J983+K983</f>
        <v>0</v>
      </c>
      <c r="M983" s="12">
        <f>(IF($E983&lt;&gt;0,$M$2,IF($L983&lt;&gt;0,$M$2,"")))</f>
      </c>
      <c r="N983" s="13"/>
    </row>
    <row r="984" spans="2:14" ht="15.75">
      <c r="B984" s="272">
        <v>4200</v>
      </c>
      <c r="C984" s="1790" t="s">
        <v>237</v>
      </c>
      <c r="D984" s="1791"/>
      <c r="E984" s="310">
        <f>SUM(E985:E990)</f>
        <v>0</v>
      </c>
      <c r="F984" s="274">
        <f>SUM(F985:F990)</f>
        <v>0</v>
      </c>
      <c r="G984" s="275">
        <f>SUM(G985:G990)</f>
        <v>0</v>
      </c>
      <c r="H984" s="276">
        <f>SUM(H985:H990)</f>
        <v>0</v>
      </c>
      <c r="I984" s="274">
        <f>SUM(I985:I990)</f>
        <v>0</v>
      </c>
      <c r="J984" s="275">
        <f>SUM(J985:J990)</f>
        <v>0</v>
      </c>
      <c r="K984" s="276">
        <f>SUM(K985:K990)</f>
        <v>0</v>
      </c>
      <c r="L984" s="310">
        <f>SUM(L985:L990)</f>
        <v>0</v>
      </c>
      <c r="M984" s="12">
        <f>(IF($E984&lt;&gt;0,$M$2,IF($L984&lt;&gt;0,$M$2,"")))</f>
      </c>
      <c r="N984" s="13"/>
    </row>
    <row r="985" spans="2:14" ht="15.75">
      <c r="B985" s="362"/>
      <c r="C985" s="279">
        <v>4201</v>
      </c>
      <c r="D985" s="280" t="s">
        <v>238</v>
      </c>
      <c r="E985" s="281">
        <f>F985+G985+H985</f>
        <v>0</v>
      </c>
      <c r="F985" s="152"/>
      <c r="G985" s="153"/>
      <c r="H985" s="1418"/>
      <c r="I985" s="152"/>
      <c r="J985" s="153"/>
      <c r="K985" s="1418"/>
      <c r="L985" s="281">
        <f>I985+J985+K985</f>
        <v>0</v>
      </c>
      <c r="M985" s="12">
        <f>(IF($E985&lt;&gt;0,$M$2,IF($L985&lt;&gt;0,$M$2,"")))</f>
      </c>
      <c r="N985" s="13"/>
    </row>
    <row r="986" spans="2:14" ht="15.75">
      <c r="B986" s="362"/>
      <c r="C986" s="293">
        <v>4202</v>
      </c>
      <c r="D986" s="363" t="s">
        <v>239</v>
      </c>
      <c r="E986" s="295">
        <f>F986+G986+H986</f>
        <v>0</v>
      </c>
      <c r="F986" s="158"/>
      <c r="G986" s="159"/>
      <c r="H986" s="1420"/>
      <c r="I986" s="158"/>
      <c r="J986" s="159"/>
      <c r="K986" s="1420"/>
      <c r="L986" s="295">
        <f>I986+J986+K986</f>
        <v>0</v>
      </c>
      <c r="M986" s="12">
        <f>(IF($E986&lt;&gt;0,$M$2,IF($L986&lt;&gt;0,$M$2,"")))</f>
      </c>
      <c r="N986" s="13"/>
    </row>
    <row r="987" spans="2:14" ht="15.75">
      <c r="B987" s="362"/>
      <c r="C987" s="293">
        <v>4214</v>
      </c>
      <c r="D987" s="363" t="s">
        <v>240</v>
      </c>
      <c r="E987" s="295">
        <f>F987+G987+H987</f>
        <v>0</v>
      </c>
      <c r="F987" s="158"/>
      <c r="G987" s="159"/>
      <c r="H987" s="1420"/>
      <c r="I987" s="158"/>
      <c r="J987" s="159"/>
      <c r="K987" s="1420"/>
      <c r="L987" s="295">
        <f>I987+J987+K987</f>
        <v>0</v>
      </c>
      <c r="M987" s="12">
        <f>(IF($E987&lt;&gt;0,$M$2,IF($L987&lt;&gt;0,$M$2,"")))</f>
      </c>
      <c r="N987" s="13"/>
    </row>
    <row r="988" spans="2:14" ht="15.75">
      <c r="B988" s="362"/>
      <c r="C988" s="293">
        <v>4217</v>
      </c>
      <c r="D988" s="363" t="s">
        <v>241</v>
      </c>
      <c r="E988" s="295">
        <f>F988+G988+H988</f>
        <v>0</v>
      </c>
      <c r="F988" s="158"/>
      <c r="G988" s="159"/>
      <c r="H988" s="1420"/>
      <c r="I988" s="158"/>
      <c r="J988" s="159"/>
      <c r="K988" s="1420"/>
      <c r="L988" s="295">
        <f>I988+J988+K988</f>
        <v>0</v>
      </c>
      <c r="M988" s="12">
        <f>(IF($E988&lt;&gt;0,$M$2,IF($L988&lt;&gt;0,$M$2,"")))</f>
      </c>
      <c r="N988" s="13"/>
    </row>
    <row r="989" spans="2:14" ht="15.75">
      <c r="B989" s="362"/>
      <c r="C989" s="293">
        <v>4218</v>
      </c>
      <c r="D989" s="294" t="s">
        <v>242</v>
      </c>
      <c r="E989" s="295">
        <f>F989+G989+H989</f>
        <v>0</v>
      </c>
      <c r="F989" s="158"/>
      <c r="G989" s="159"/>
      <c r="H989" s="1420"/>
      <c r="I989" s="158"/>
      <c r="J989" s="159"/>
      <c r="K989" s="1420"/>
      <c r="L989" s="295">
        <f>I989+J989+K989</f>
        <v>0</v>
      </c>
      <c r="M989" s="12">
        <f>(IF($E989&lt;&gt;0,$M$2,IF($L989&lt;&gt;0,$M$2,"")))</f>
      </c>
      <c r="N989" s="13"/>
    </row>
    <row r="990" spans="2:14" ht="15.75">
      <c r="B990" s="362"/>
      <c r="C990" s="285">
        <v>4219</v>
      </c>
      <c r="D990" s="343" t="s">
        <v>243</v>
      </c>
      <c r="E990" s="287">
        <f>F990+G990+H990</f>
        <v>0</v>
      </c>
      <c r="F990" s="173"/>
      <c r="G990" s="174"/>
      <c r="H990" s="1421"/>
      <c r="I990" s="173"/>
      <c r="J990" s="174"/>
      <c r="K990" s="1421"/>
      <c r="L990" s="287">
        <f>I990+J990+K990</f>
        <v>0</v>
      </c>
      <c r="M990" s="12">
        <f>(IF($E990&lt;&gt;0,$M$2,IF($L990&lt;&gt;0,$M$2,"")))</f>
      </c>
      <c r="N990" s="13"/>
    </row>
    <row r="991" spans="2:14" ht="15.75">
      <c r="B991" s="272">
        <v>4300</v>
      </c>
      <c r="C991" s="1790" t="s">
        <v>1665</v>
      </c>
      <c r="D991" s="1791"/>
      <c r="E991" s="310">
        <f>SUM(E992:E994)</f>
        <v>0</v>
      </c>
      <c r="F991" s="274">
        <f>SUM(F992:F994)</f>
        <v>0</v>
      </c>
      <c r="G991" s="275">
        <f>SUM(G992:G994)</f>
        <v>0</v>
      </c>
      <c r="H991" s="276">
        <f>SUM(H992:H994)</f>
        <v>0</v>
      </c>
      <c r="I991" s="274">
        <f>SUM(I992:I994)</f>
        <v>0</v>
      </c>
      <c r="J991" s="275">
        <f>SUM(J992:J994)</f>
        <v>0</v>
      </c>
      <c r="K991" s="276">
        <f>SUM(K992:K994)</f>
        <v>0</v>
      </c>
      <c r="L991" s="310">
        <f>SUM(L992:L994)</f>
        <v>0</v>
      </c>
      <c r="M991" s="12">
        <f>(IF($E991&lt;&gt;0,$M$2,IF($L991&lt;&gt;0,$M$2,"")))</f>
      </c>
      <c r="N991" s="13"/>
    </row>
    <row r="992" spans="2:14" ht="15.75">
      <c r="B992" s="362"/>
      <c r="C992" s="279">
        <v>4301</v>
      </c>
      <c r="D992" s="311" t="s">
        <v>244</v>
      </c>
      <c r="E992" s="281">
        <f>F992+G992+H992</f>
        <v>0</v>
      </c>
      <c r="F992" s="152"/>
      <c r="G992" s="153"/>
      <c r="H992" s="1418"/>
      <c r="I992" s="152"/>
      <c r="J992" s="153"/>
      <c r="K992" s="1418"/>
      <c r="L992" s="281">
        <f>I992+J992+K992</f>
        <v>0</v>
      </c>
      <c r="M992" s="12">
        <f>(IF($E992&lt;&gt;0,$M$2,IF($L992&lt;&gt;0,$M$2,"")))</f>
      </c>
      <c r="N992" s="13"/>
    </row>
    <row r="993" spans="2:14" ht="15.75">
      <c r="B993" s="362"/>
      <c r="C993" s="293">
        <v>4302</v>
      </c>
      <c r="D993" s="363" t="s">
        <v>245</v>
      </c>
      <c r="E993" s="295">
        <f>F993+G993+H993</f>
        <v>0</v>
      </c>
      <c r="F993" s="158"/>
      <c r="G993" s="159"/>
      <c r="H993" s="1420"/>
      <c r="I993" s="158"/>
      <c r="J993" s="159"/>
      <c r="K993" s="1420"/>
      <c r="L993" s="295">
        <f>I993+J993+K993</f>
        <v>0</v>
      </c>
      <c r="M993" s="12">
        <f>(IF($E993&lt;&gt;0,$M$2,IF($L993&lt;&gt;0,$M$2,"")))</f>
      </c>
      <c r="N993" s="13"/>
    </row>
    <row r="994" spans="2:14" ht="15.75">
      <c r="B994" s="362"/>
      <c r="C994" s="285">
        <v>4309</v>
      </c>
      <c r="D994" s="301" t="s">
        <v>246</v>
      </c>
      <c r="E994" s="287">
        <f>F994+G994+H994</f>
        <v>0</v>
      </c>
      <c r="F994" s="173"/>
      <c r="G994" s="174"/>
      <c r="H994" s="1421"/>
      <c r="I994" s="173"/>
      <c r="J994" s="174"/>
      <c r="K994" s="1421"/>
      <c r="L994" s="287">
        <f>I994+J994+K994</f>
        <v>0</v>
      </c>
      <c r="M994" s="12">
        <f>(IF($E994&lt;&gt;0,$M$2,IF($L994&lt;&gt;0,$M$2,"")))</f>
      </c>
      <c r="N994" s="13"/>
    </row>
    <row r="995" spans="2:14" ht="15.75">
      <c r="B995" s="272">
        <v>4400</v>
      </c>
      <c r="C995" s="1790" t="s">
        <v>1662</v>
      </c>
      <c r="D995" s="1791"/>
      <c r="E995" s="310">
        <f>F995+G995+H995</f>
        <v>0</v>
      </c>
      <c r="F995" s="1422"/>
      <c r="G995" s="1423"/>
      <c r="H995" s="1424"/>
      <c r="I995" s="1422"/>
      <c r="J995" s="1423"/>
      <c r="K995" s="1424"/>
      <c r="L995" s="310">
        <f>I995+J995+K995</f>
        <v>0</v>
      </c>
      <c r="M995" s="12">
        <f>(IF($E995&lt;&gt;0,$M$2,IF($L995&lt;&gt;0,$M$2,"")))</f>
      </c>
      <c r="N995" s="13"/>
    </row>
    <row r="996" spans="2:14" ht="15.75">
      <c r="B996" s="272">
        <v>4500</v>
      </c>
      <c r="C996" s="1790" t="s">
        <v>1663</v>
      </c>
      <c r="D996" s="1791"/>
      <c r="E996" s="310">
        <f>F996+G996+H996</f>
        <v>0</v>
      </c>
      <c r="F996" s="1422"/>
      <c r="G996" s="1423"/>
      <c r="H996" s="1424"/>
      <c r="I996" s="1422"/>
      <c r="J996" s="1423"/>
      <c r="K996" s="1424"/>
      <c r="L996" s="310">
        <f>I996+J996+K996</f>
        <v>0</v>
      </c>
      <c r="M996" s="12">
        <f>(IF($E996&lt;&gt;0,$M$2,IF($L996&lt;&gt;0,$M$2,"")))</f>
      </c>
      <c r="N996" s="13"/>
    </row>
    <row r="997" spans="2:14" ht="15.75">
      <c r="B997" s="272">
        <v>4600</v>
      </c>
      <c r="C997" s="1796" t="s">
        <v>247</v>
      </c>
      <c r="D997" s="1797"/>
      <c r="E997" s="310">
        <f>F997+G997+H997</f>
        <v>0</v>
      </c>
      <c r="F997" s="1422"/>
      <c r="G997" s="1423"/>
      <c r="H997" s="1424"/>
      <c r="I997" s="1422"/>
      <c r="J997" s="1423"/>
      <c r="K997" s="1424"/>
      <c r="L997" s="310">
        <f>I997+J997+K997</f>
        <v>0</v>
      </c>
      <c r="M997" s="12">
        <f>(IF($E997&lt;&gt;0,$M$2,IF($L997&lt;&gt;0,$M$2,"")))</f>
      </c>
      <c r="N997" s="13"/>
    </row>
    <row r="998" spans="2:14" ht="15.75">
      <c r="B998" s="272">
        <v>4900</v>
      </c>
      <c r="C998" s="1790" t="s">
        <v>273</v>
      </c>
      <c r="D998" s="1791"/>
      <c r="E998" s="310">
        <f>+E999+E1000</f>
        <v>0</v>
      </c>
      <c r="F998" s="274">
        <f>+F999+F1000</f>
        <v>0</v>
      </c>
      <c r="G998" s="275">
        <f>+G999+G1000</f>
        <v>0</v>
      </c>
      <c r="H998" s="276">
        <f>+H999+H1000</f>
        <v>0</v>
      </c>
      <c r="I998" s="274">
        <f>+I999+I1000</f>
        <v>0</v>
      </c>
      <c r="J998" s="275">
        <f>+J999+J1000</f>
        <v>0</v>
      </c>
      <c r="K998" s="276">
        <f>+K999+K1000</f>
        <v>0</v>
      </c>
      <c r="L998" s="310">
        <f>+L999+L1000</f>
        <v>0</v>
      </c>
      <c r="M998" s="12">
        <f>(IF($E998&lt;&gt;0,$M$2,IF($L998&lt;&gt;0,$M$2,"")))</f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>(IF($E999&lt;&gt;0,$M$2,IF($L999&lt;&gt;0,$M$2,"")))</f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>(IF($E1000&lt;&gt;0,$M$2,IF($L1000&lt;&gt;0,$M$2,"")))</f>
      </c>
      <c r="N1000" s="13"/>
    </row>
    <row r="1001" spans="2:14" ht="15.75">
      <c r="B1001" s="365">
        <v>5100</v>
      </c>
      <c r="C1001" s="1794" t="s">
        <v>248</v>
      </c>
      <c r="D1001" s="1795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>(IF($E1001&lt;&gt;0,$M$2,IF($L1001&lt;&gt;0,$M$2,"")))</f>
      </c>
      <c r="N1001" s="13"/>
    </row>
    <row r="1002" spans="2:14" ht="15.75">
      <c r="B1002" s="365">
        <v>5200</v>
      </c>
      <c r="C1002" s="1794" t="s">
        <v>249</v>
      </c>
      <c r="D1002" s="1795"/>
      <c r="E1002" s="310">
        <f>SUM(E1003:E1009)</f>
        <v>0</v>
      </c>
      <c r="F1002" s="274">
        <f>SUM(F1003:F1009)</f>
        <v>0</v>
      </c>
      <c r="G1002" s="275">
        <f>SUM(G1003:G1009)</f>
        <v>0</v>
      </c>
      <c r="H1002" s="276">
        <f>SUM(H1003:H1009)</f>
        <v>0</v>
      </c>
      <c r="I1002" s="274">
        <f>SUM(I1003:I1009)</f>
        <v>0</v>
      </c>
      <c r="J1002" s="275">
        <f>SUM(J1003:J1009)</f>
        <v>0</v>
      </c>
      <c r="K1002" s="276">
        <f>SUM(K1003:K1009)</f>
        <v>0</v>
      </c>
      <c r="L1002" s="310">
        <f>SUM(L1003:L1009)</f>
        <v>0</v>
      </c>
      <c r="M1002" s="12">
        <f>(IF($E1002&lt;&gt;0,$M$2,IF($L1002&lt;&gt;0,$M$2,"")))</f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>F1003+G1003+H1003</f>
        <v>0</v>
      </c>
      <c r="F1003" s="152"/>
      <c r="G1003" s="153"/>
      <c r="H1003" s="1418"/>
      <c r="I1003" s="152"/>
      <c r="J1003" s="153"/>
      <c r="K1003" s="1418"/>
      <c r="L1003" s="281">
        <f>I1003+J1003+K1003</f>
        <v>0</v>
      </c>
      <c r="M1003" s="12">
        <f>(IF($E1003&lt;&gt;0,$M$2,IF($L1003&lt;&gt;0,$M$2,"")))</f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>F1004+G1004+H1004</f>
        <v>0</v>
      </c>
      <c r="F1004" s="158"/>
      <c r="G1004" s="159"/>
      <c r="H1004" s="1420"/>
      <c r="I1004" s="158"/>
      <c r="J1004" s="159"/>
      <c r="K1004" s="1420"/>
      <c r="L1004" s="295">
        <f>I1004+J1004+K1004</f>
        <v>0</v>
      </c>
      <c r="M1004" s="12">
        <f>(IF($E1004&lt;&gt;0,$M$2,IF($L1004&lt;&gt;0,$M$2,"")))</f>
      </c>
      <c r="N1004" s="13"/>
    </row>
    <row r="1005" spans="2:14" ht="15.75">
      <c r="B1005" s="366"/>
      <c r="C1005" s="369">
        <v>5203</v>
      </c>
      <c r="D1005" s="370" t="s">
        <v>620</v>
      </c>
      <c r="E1005" s="295">
        <f>F1005+G1005+H1005</f>
        <v>0</v>
      </c>
      <c r="F1005" s="158"/>
      <c r="G1005" s="159"/>
      <c r="H1005" s="1420"/>
      <c r="I1005" s="158"/>
      <c r="J1005" s="159"/>
      <c r="K1005" s="1420"/>
      <c r="L1005" s="295">
        <f>I1005+J1005+K1005</f>
        <v>0</v>
      </c>
      <c r="M1005" s="12">
        <f>(IF($E1005&lt;&gt;0,$M$2,IF($L1005&lt;&gt;0,$M$2,"")))</f>
      </c>
      <c r="N1005" s="13"/>
    </row>
    <row r="1006" spans="2:14" ht="15.75">
      <c r="B1006" s="366"/>
      <c r="C1006" s="369">
        <v>5204</v>
      </c>
      <c r="D1006" s="370" t="s">
        <v>621</v>
      </c>
      <c r="E1006" s="295">
        <f>F1006+G1006+H1006</f>
        <v>0</v>
      </c>
      <c r="F1006" s="158"/>
      <c r="G1006" s="159"/>
      <c r="H1006" s="1420"/>
      <c r="I1006" s="158"/>
      <c r="J1006" s="159"/>
      <c r="K1006" s="1420"/>
      <c r="L1006" s="295">
        <f>I1006+J1006+K1006</f>
        <v>0</v>
      </c>
      <c r="M1006" s="12">
        <f>(IF($E1006&lt;&gt;0,$M$2,IF($L1006&lt;&gt;0,$M$2,"")))</f>
      </c>
      <c r="N1006" s="13"/>
    </row>
    <row r="1007" spans="2:14" ht="15.75">
      <c r="B1007" s="366"/>
      <c r="C1007" s="369">
        <v>5205</v>
      </c>
      <c r="D1007" s="370" t="s">
        <v>622</v>
      </c>
      <c r="E1007" s="295">
        <f>F1007+G1007+H1007</f>
        <v>0</v>
      </c>
      <c r="F1007" s="158"/>
      <c r="G1007" s="159"/>
      <c r="H1007" s="1420"/>
      <c r="I1007" s="158"/>
      <c r="J1007" s="159"/>
      <c r="K1007" s="1420"/>
      <c r="L1007" s="295">
        <f>I1007+J1007+K1007</f>
        <v>0</v>
      </c>
      <c r="M1007" s="12">
        <f>(IF($E1007&lt;&gt;0,$M$2,IF($L1007&lt;&gt;0,$M$2,"")))</f>
      </c>
      <c r="N1007" s="13"/>
    </row>
    <row r="1008" spans="2:14" ht="15.75">
      <c r="B1008" s="366"/>
      <c r="C1008" s="369">
        <v>5206</v>
      </c>
      <c r="D1008" s="370" t="s">
        <v>623</v>
      </c>
      <c r="E1008" s="295">
        <f>F1008+G1008+H1008</f>
        <v>0</v>
      </c>
      <c r="F1008" s="158"/>
      <c r="G1008" s="159"/>
      <c r="H1008" s="1420"/>
      <c r="I1008" s="158"/>
      <c r="J1008" s="159"/>
      <c r="K1008" s="1420"/>
      <c r="L1008" s="295">
        <f>I1008+J1008+K1008</f>
        <v>0</v>
      </c>
      <c r="M1008" s="12">
        <f>(IF($E1008&lt;&gt;0,$M$2,IF($L1008&lt;&gt;0,$M$2,"")))</f>
      </c>
      <c r="N1008" s="13"/>
    </row>
    <row r="1009" spans="2:14" ht="15.75">
      <c r="B1009" s="366"/>
      <c r="C1009" s="371">
        <v>5219</v>
      </c>
      <c r="D1009" s="372" t="s">
        <v>624</v>
      </c>
      <c r="E1009" s="287">
        <f>F1009+G1009+H1009</f>
        <v>0</v>
      </c>
      <c r="F1009" s="173"/>
      <c r="G1009" s="174"/>
      <c r="H1009" s="1421"/>
      <c r="I1009" s="173"/>
      <c r="J1009" s="174"/>
      <c r="K1009" s="1421"/>
      <c r="L1009" s="287">
        <f>I1009+J1009+K1009</f>
        <v>0</v>
      </c>
      <c r="M1009" s="12">
        <f>(IF($E1009&lt;&gt;0,$M$2,IF($L1009&lt;&gt;0,$M$2,"")))</f>
      </c>
      <c r="N1009" s="13"/>
    </row>
    <row r="1010" spans="2:14" ht="15.75">
      <c r="B1010" s="365">
        <v>5300</v>
      </c>
      <c r="C1010" s="1794" t="s">
        <v>625</v>
      </c>
      <c r="D1010" s="1795"/>
      <c r="E1010" s="310">
        <f>SUM(E1011:E1012)</f>
        <v>0</v>
      </c>
      <c r="F1010" s="274">
        <f>SUM(F1011:F1012)</f>
        <v>0</v>
      </c>
      <c r="G1010" s="275">
        <f>SUM(G1011:G1012)</f>
        <v>0</v>
      </c>
      <c r="H1010" s="276">
        <f>SUM(H1011:H1012)</f>
        <v>0</v>
      </c>
      <c r="I1010" s="274">
        <f>SUM(I1011:I1012)</f>
        <v>0</v>
      </c>
      <c r="J1010" s="275">
        <f>SUM(J1011:J1012)</f>
        <v>0</v>
      </c>
      <c r="K1010" s="276">
        <f>SUM(K1011:K1012)</f>
        <v>0</v>
      </c>
      <c r="L1010" s="310">
        <f>SUM(L1011:L1012)</f>
        <v>0</v>
      </c>
      <c r="M1010" s="12">
        <f>(IF($E1010&lt;&gt;0,$M$2,IF($L1010&lt;&gt;0,$M$2,"")))</f>
      </c>
      <c r="N1010" s="13"/>
    </row>
    <row r="1011" spans="2:14" ht="15.7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>(IF($E1011&lt;&gt;0,$M$2,IF($L1011&lt;&gt;0,$M$2,"")))</f>
      </c>
      <c r="N1011" s="13"/>
    </row>
    <row r="1012" spans="2:14" ht="15.75">
      <c r="B1012" s="366"/>
      <c r="C1012" s="371">
        <v>5309</v>
      </c>
      <c r="D1012" s="372" t="s">
        <v>626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>(IF($E1012&lt;&gt;0,$M$2,IF($L1012&lt;&gt;0,$M$2,"")))</f>
      </c>
      <c r="N1012" s="13"/>
    </row>
    <row r="1013" spans="2:14" ht="15.75">
      <c r="B1013" s="365">
        <v>5400</v>
      </c>
      <c r="C1013" s="1794" t="s">
        <v>687</v>
      </c>
      <c r="D1013" s="1795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>(IF($E1013&lt;&gt;0,$M$2,IF($L1013&lt;&gt;0,$M$2,"")))</f>
      </c>
      <c r="N1013" s="13"/>
    </row>
    <row r="1014" spans="2:14" ht="15.75">
      <c r="B1014" s="272">
        <v>5500</v>
      </c>
      <c r="C1014" s="1790" t="s">
        <v>688</v>
      </c>
      <c r="D1014" s="1791"/>
      <c r="E1014" s="310">
        <f>SUM(E1015:E1018)</f>
        <v>0</v>
      </c>
      <c r="F1014" s="274">
        <f>SUM(F1015:F1018)</f>
        <v>0</v>
      </c>
      <c r="G1014" s="275">
        <f>SUM(G1015:G1018)</f>
        <v>0</v>
      </c>
      <c r="H1014" s="276">
        <f>SUM(H1015:H1018)</f>
        <v>0</v>
      </c>
      <c r="I1014" s="274">
        <f>SUM(I1015:I1018)</f>
        <v>0</v>
      </c>
      <c r="J1014" s="275">
        <f>SUM(J1015:J1018)</f>
        <v>0</v>
      </c>
      <c r="K1014" s="276">
        <f>SUM(K1015:K1018)</f>
        <v>0</v>
      </c>
      <c r="L1014" s="310">
        <f>SUM(L1015:L1018)</f>
        <v>0</v>
      </c>
      <c r="M1014" s="12">
        <f>(IF($E1014&lt;&gt;0,$M$2,IF($L1014&lt;&gt;0,$M$2,"")))</f>
      </c>
      <c r="N1014" s="13"/>
    </row>
    <row r="1015" spans="2:14" ht="15.75">
      <c r="B1015" s="362"/>
      <c r="C1015" s="279">
        <v>5501</v>
      </c>
      <c r="D1015" s="311" t="s">
        <v>689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>(IF($E1015&lt;&gt;0,$M$2,IF($L1015&lt;&gt;0,$M$2,"")))</f>
      </c>
      <c r="N1015" s="13"/>
    </row>
    <row r="1016" spans="2:14" ht="15.75">
      <c r="B1016" s="362"/>
      <c r="C1016" s="293">
        <v>5502</v>
      </c>
      <c r="D1016" s="294" t="s">
        <v>690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>(IF($E1016&lt;&gt;0,$M$2,IF($L1016&lt;&gt;0,$M$2,"")))</f>
      </c>
      <c r="N1016" s="13"/>
    </row>
    <row r="1017" spans="2:14" ht="15.75">
      <c r="B1017" s="362"/>
      <c r="C1017" s="293">
        <v>5503</v>
      </c>
      <c r="D1017" s="363" t="s">
        <v>691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>(IF($E1017&lt;&gt;0,$M$2,IF($L1017&lt;&gt;0,$M$2,"")))</f>
      </c>
      <c r="N1017" s="13"/>
    </row>
    <row r="1018" spans="2:14" ht="15.75">
      <c r="B1018" s="362"/>
      <c r="C1018" s="285">
        <v>5504</v>
      </c>
      <c r="D1018" s="339" t="s">
        <v>692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>(IF($E1018&lt;&gt;0,$M$2,IF($L1018&lt;&gt;0,$M$2,"")))</f>
      </c>
      <c r="N1018" s="13"/>
    </row>
    <row r="1019" spans="2:14" ht="15.75">
      <c r="B1019" s="365">
        <v>5700</v>
      </c>
      <c r="C1019" s="1798" t="s">
        <v>917</v>
      </c>
      <c r="D1019" s="1799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>(IF($E1019&lt;&gt;0,$M$2,IF($L1019&lt;&gt;0,$M$2,"")))</f>
      </c>
      <c r="N1019" s="13"/>
    </row>
    <row r="1020" spans="2:14" ht="15.75">
      <c r="B1020" s="366"/>
      <c r="C1020" s="367">
        <v>5701</v>
      </c>
      <c r="D1020" s="368" t="s">
        <v>693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>(IF($E1020&lt;&gt;0,$M$2,IF($L1020&lt;&gt;0,$M$2,"")))</f>
      </c>
      <c r="N1020" s="13"/>
    </row>
    <row r="1021" spans="2:14" ht="15.75">
      <c r="B1021" s="366"/>
      <c r="C1021" s="373">
        <v>5702</v>
      </c>
      <c r="D1021" s="374" t="s">
        <v>694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>(IF($E1021&lt;&gt;0,$M$2,IF($L1021&lt;&gt;0,$M$2,"")))</f>
      </c>
      <c r="N1021" s="13"/>
    </row>
    <row r="1022" spans="2:14" ht="15.75">
      <c r="B1022" s="292"/>
      <c r="C1022" s="375">
        <v>4071</v>
      </c>
      <c r="D1022" s="376" t="s">
        <v>695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>(IF($E1022&lt;&gt;0,$M$2,IF($L1022&lt;&gt;0,$M$2,"")))</f>
      </c>
      <c r="N1022" s="13"/>
    </row>
    <row r="1023" spans="2:14" ht="15.75">
      <c r="B1023" s="582"/>
      <c r="C1023" s="1800" t="s">
        <v>696</v>
      </c>
      <c r="D1023" s="1801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>(IF($E1023&lt;&gt;0,$M$2,IF($L1023&lt;&gt;0,$M$2,"")))</f>
      </c>
      <c r="N1023" s="13"/>
    </row>
    <row r="1024" spans="2:14" ht="15.75">
      <c r="B1024" s="381">
        <v>98</v>
      </c>
      <c r="C1024" s="1800" t="s">
        <v>696</v>
      </c>
      <c r="D1024" s="1801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>(IF($E1024&lt;&gt;0,$M$2,IF($L1024&lt;&gt;0,$M$2,"")))</f>
      </c>
      <c r="N1024" s="13"/>
    </row>
    <row r="1025" spans="2:14" ht="15.7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>(IF($E1025&lt;&gt;0,$M$2,IF($L1025&lt;&gt;0,$M$2,"")))</f>
      </c>
      <c r="N1025" s="13"/>
    </row>
    <row r="1026" spans="2:14" ht="15.7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>(IF($E1026&lt;&gt;0,$M$2,IF($L1026&lt;&gt;0,$M$2,"")))</f>
      </c>
      <c r="N1026" s="13"/>
    </row>
    <row r="1027" spans="2:14" ht="15.7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>(IF($E1027&lt;&gt;0,$M$2,IF($L1027&lt;&gt;0,$M$2,"")))</f>
      </c>
      <c r="N1027" s="13"/>
    </row>
    <row r="1028" spans="2:14" ht="15.75">
      <c r="B1028" s="1464"/>
      <c r="C1028" s="393" t="s">
        <v>743</v>
      </c>
      <c r="D1028" s="1432">
        <f>+B1028</f>
        <v>0</v>
      </c>
      <c r="E1028" s="395">
        <f>SUM(E913,E916,E922,E930,E931,E949,E953,E959,E962,E963,E964,E965,E966,E975,E981,E982,E983,E984,E991,E995,E996,E997,E998,E1001,E1002,E1010,E1013,E1014,E1019)+E1024</f>
        <v>0</v>
      </c>
      <c r="F1028" s="396">
        <f>SUM(F913,F916,F922,F930,F931,F949,F953,F959,F962,F963,F964,F965,F966,F975,F981,F982,F983,F984,F991,F995,F996,F997,F998,F1001,F1002,F1010,F1013,F1014,F1019)+F1024</f>
        <v>0</v>
      </c>
      <c r="G1028" s="397">
        <f>SUM(G913,G916,G922,G930,G931,G949,G953,G959,G962,G963,G964,G965,G966,G975,G981,G982,G983,G984,G991,G995,G996,G997,G998,G1001,G1002,G1010,G1013,G1014,G1019)+G1024</f>
        <v>0</v>
      </c>
      <c r="H1028" s="398">
        <f>SUM(H913,H916,H922,H930,H931,H949,H953,H959,H962,H963,H964,H965,H966,H975,H981,H982,H983,H984,H991,H995,H996,H997,H998,H1001,H1002,H1010,H1013,H1014,H1019)+H1024</f>
        <v>0</v>
      </c>
      <c r="I1028" s="396">
        <f>SUM(I913,I916,I922,I930,I931,I949,I953,I959,I962,I963,I964,I965,I966,I975,I981,I982,I983,I984,I991,I995,I996,I997,I998,I1001,I1002,I1010,I1013,I1014,I1019)+I1024</f>
        <v>0</v>
      </c>
      <c r="J1028" s="397">
        <f>SUM(J913,J916,J922,J930,J931,J949,J953,J959,J962,J963,J964,J965,J966,J975,J981,J982,J983,J984,J991,J995,J996,J997,J998,J1001,J1002,J1010,J1013,J1014,J1019)+J1024</f>
        <v>2513</v>
      </c>
      <c r="K1028" s="398">
        <f>SUM(K913,K916,K922,K930,K931,K949,K953,K959,K962,K963,K964,K965,K966,K975,K981,K982,K983,K984,K991,K995,K996,K997,K998,K1001,K1002,K1010,K1013,K1014,K1019)+K1024</f>
        <v>0</v>
      </c>
      <c r="L1028" s="395">
        <f>SUM(L913,L916,L922,L930,L931,L949,L953,L959,L962,L963,L964,L965,L966,L975,L981,L982,L983,L984,L991,L995,L996,L997,L998,L1001,L1002,L1010,L1013,L1014,L1019)+L1024</f>
        <v>2513</v>
      </c>
      <c r="M1028" s="12">
        <f>(IF($E1028&lt;&gt;0,$M$2,IF($L1028&lt;&gt;0,$M$2,"")))</f>
        <v>1</v>
      </c>
      <c r="N1028" s="73" t="str">
        <f>LEFT(C910,1)</f>
        <v>7</v>
      </c>
    </row>
    <row r="1029" spans="2:14" ht="15.75">
      <c r="B1029" s="79" t="s">
        <v>120</v>
      </c>
      <c r="C1029" s="1"/>
      <c r="L1029" s="6"/>
      <c r="M1029" s="7">
        <f>(IF($E1028&lt;&gt;0,$M$2,IF($L1028&lt;&gt;0,$M$2,"")))</f>
        <v>1</v>
      </c>
      <c r="N1029" s="8"/>
    </row>
    <row r="1030" spans="2:14" ht="15.7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  <c r="N1030" s="8"/>
    </row>
    <row r="1031" spans="2:13" ht="15.75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5.75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5">
        <f>$B$7</f>
        <v>0</v>
      </c>
      <c r="J14" s="1816"/>
      <c r="K14" s="181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5">
        <f>$B$9</f>
        <v>0</v>
      </c>
      <c r="J16" s="1786"/>
      <c r="K16" s="178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4" t="s">
        <v>2052</v>
      </c>
      <c r="M23" s="1755"/>
      <c r="N23" s="1755"/>
      <c r="O23" s="1756"/>
      <c r="P23" s="1763" t="s">
        <v>2053</v>
      </c>
      <c r="Q23" s="1764"/>
      <c r="R23" s="1764"/>
      <c r="S23" s="176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3" t="s">
        <v>746</v>
      </c>
      <c r="K30" s="178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9" t="s">
        <v>749</v>
      </c>
      <c r="K33" s="178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1" t="s">
        <v>194</v>
      </c>
      <c r="K39" s="178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2" t="s">
        <v>199</v>
      </c>
      <c r="K47" s="179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9" t="s">
        <v>200</v>
      </c>
      <c r="K48" s="178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0" t="s">
        <v>272</v>
      </c>
      <c r="K66" s="179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0" t="s">
        <v>724</v>
      </c>
      <c r="K70" s="179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0" t="s">
        <v>219</v>
      </c>
      <c r="K76" s="179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0" t="s">
        <v>221</v>
      </c>
      <c r="K79" s="179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6" t="s">
        <v>222</v>
      </c>
      <c r="K80" s="179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6" t="s">
        <v>223</v>
      </c>
      <c r="K81" s="179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6" t="s">
        <v>1664</v>
      </c>
      <c r="K82" s="179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0" t="s">
        <v>224</v>
      </c>
      <c r="K83" s="179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0" t="s">
        <v>234</v>
      </c>
      <c r="K98" s="179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0" t="s">
        <v>235</v>
      </c>
      <c r="K99" s="179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0" t="s">
        <v>236</v>
      </c>
      <c r="K100" s="179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0" t="s">
        <v>237</v>
      </c>
      <c r="K101" s="179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0" t="s">
        <v>1665</v>
      </c>
      <c r="K108" s="179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0" t="s">
        <v>1662</v>
      </c>
      <c r="K112" s="179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0" t="s">
        <v>1663</v>
      </c>
      <c r="K113" s="179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6" t="s">
        <v>247</v>
      </c>
      <c r="K114" s="179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0" t="s">
        <v>273</v>
      </c>
      <c r="K115" s="179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248</v>
      </c>
      <c r="K118" s="179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249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625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687</v>
      </c>
      <c r="K130" s="179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0" t="s">
        <v>688</v>
      </c>
      <c r="K131" s="179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917</v>
      </c>
      <c r="K136" s="179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696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696</v>
      </c>
      <c r="K141" s="180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