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<sst xmlns="http://schemas.openxmlformats.org/spreadsheetml/2006/main" count="2723" uniqueCount="2075">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</sst>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Несебър</v>
      </c>
      <c r="C2" s="1729"/>
      <c r="D2" s="1730"/>
      <c r="E2" s="1019"/>
      <c r="F2" s="1020">
        <f>+OTCHET!H9</f>
        <v>0</v>
      </c>
      <c r="G2" s="1021" t="str">
        <f>+OTCHET!F12</f>
        <v>5206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8" t="s">
        <v>995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997</v>
      </c>
      <c r="O6" s="1008"/>
      <c r="P6" s="1045">
        <f>OTCHET!F9</f>
        <v>44104</v>
      </c>
      <c r="Q6" s="1044" t="s">
        <v>997</v>
      </c>
      <c r="R6" s="1046"/>
      <c r="S6" s="1739">
        <f>+Q4</f>
        <v>2020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19" t="s">
        <v>974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722" t="s">
        <v>975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1012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1996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1995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1014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1016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1018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1020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1022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1024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1997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1027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1030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1032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1034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1036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1043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1045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1047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1049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1051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1054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1056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1057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1059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1061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1063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1067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1069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1071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1073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1075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1077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1080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1082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1084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1086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1090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1093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1095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1097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1100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1102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1104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1107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1109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1111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1113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1116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1118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0" t="s">
        <v>1120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1126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1128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1130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1133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1135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1137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1139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1141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1144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1146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1148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1150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1154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1156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1158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1161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1163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1165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1168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1170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1172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71485</v>
      </c>
      <c r="M116" s="1095"/>
      <c r="N116" s="1132">
        <f>+ROUND(+G116+J116+L116,0)</f>
        <v>71485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71485</v>
      </c>
      <c r="R116" s="1046"/>
      <c r="S116" s="1683" t="s">
        <v>1175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1177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71485</v>
      </c>
      <c r="M118" s="1095"/>
      <c r="N118" s="1209">
        <f>+ROUND(+SUM(N116:N117),0)</f>
        <v>71485</v>
      </c>
      <c r="O118" s="1097"/>
      <c r="P118" s="1207">
        <f>+ROUND(+SUM(P116:P117),0)</f>
        <v>0</v>
      </c>
      <c r="Q118" s="1208">
        <f>+ROUND(+SUM(Q116:Q117),0)</f>
        <v>71485</v>
      </c>
      <c r="R118" s="1046"/>
      <c r="S118" s="1689" t="s">
        <v>1179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71485</v>
      </c>
      <c r="M120" s="1095"/>
      <c r="N120" s="1234">
        <f>+ROUND(N106+N110+N114+N118,0)</f>
        <v>71485</v>
      </c>
      <c r="O120" s="1097"/>
      <c r="P120" s="1280">
        <f>+ROUND(P106+P110+P114+P118,0)</f>
        <v>0</v>
      </c>
      <c r="Q120" s="1233">
        <f>+ROUND(Q106+Q110+Q114+Q118,0)</f>
        <v>71485</v>
      </c>
      <c r="R120" s="1046"/>
      <c r="S120" s="1692" t="s">
        <v>1181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1184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1188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1190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1192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1201855</v>
      </c>
      <c r="M129" s="1095"/>
      <c r="N129" s="1109">
        <f>+ROUND(+G129+J129+L129,0)</f>
        <v>1201855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1201855</v>
      </c>
      <c r="R129" s="1046"/>
      <c r="S129" s="1683" t="s">
        <v>1195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1197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1273340</v>
      </c>
      <c r="M131" s="1095"/>
      <c r="N131" s="1121">
        <f>+ROUND(+G131+J131+L131,0)</f>
        <v>1273340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1273340</v>
      </c>
      <c r="R131" s="1046"/>
      <c r="S131" s="1686" t="s">
        <v>1199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71485</v>
      </c>
      <c r="M132" s="1095"/>
      <c r="N132" s="1296">
        <f>+ROUND(+N131-N129-N130,0)</f>
        <v>71485</v>
      </c>
      <c r="O132" s="1097"/>
      <c r="P132" s="1294">
        <f>+ROUND(+P131-P129-P130,0)</f>
        <v>0</v>
      </c>
      <c r="Q132" s="1295">
        <f>+ROUND(+Q131-Q129-Q130,0)</f>
        <v>71485</v>
      </c>
      <c r="R132" s="1046"/>
      <c r="S132" s="1668" t="s">
        <v>1201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2"/>
      <c r="G134" s="1672"/>
      <c r="H134" s="1019"/>
      <c r="I134" s="1304" t="s">
        <v>1204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969</v>
      </c>
      <c r="F11" s="707">
        <f>OTCHET!F9</f>
        <v>44104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0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2070</v>
      </c>
      <c r="F17" s="1744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3"/>
      <c r="F18" s="1745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71485</v>
      </c>
      <c r="G86" s="906">
        <f>+G87+G88</f>
        <v>0</v>
      </c>
      <c r="H86" s="907">
        <f>+H87+H88</f>
        <v>71485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71485</v>
      </c>
      <c r="G88" s="964">
        <f>+OTCHET!I521+OTCHET!I524+OTCHET!I544</f>
        <v>0</v>
      </c>
      <c r="H88" s="965">
        <f>+OTCHET!J521+OTCHET!J524+OTCHET!J544</f>
        <v>71485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1201855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1201855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-1273340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-1273340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6" t="s">
        <v>986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1696</v>
      </c>
      <c r="C9" s="1825"/>
      <c r="D9" s="1826"/>
      <c r="E9" s="115">
        <v>43831</v>
      </c>
      <c r="F9" s="116">
        <v>44104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58" t="s">
        <v>968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Несебър</v>
      </c>
      <c r="C12" s="1787"/>
      <c r="D12" s="1788"/>
      <c r="E12" s="118" t="s">
        <v>962</v>
      </c>
      <c r="F12" s="1586" t="s">
        <v>1375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7" t="s">
        <v>2059</v>
      </c>
      <c r="F19" s="1828"/>
      <c r="G19" s="1828"/>
      <c r="H19" s="1829"/>
      <c r="I19" s="1833" t="s">
        <v>2060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5"/>
      <c r="H91" s="154">
        <v>0</v>
      </c>
      <c r="I91" s="152"/>
      <c r="J91" s="184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Несебър</v>
      </c>
      <c r="C176" s="1784"/>
      <c r="D176" s="1785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Несебър</v>
      </c>
      <c r="C179" s="1787"/>
      <c r="D179" s="1788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7" t="s">
        <v>2061</v>
      </c>
      <c r="F183" s="1828"/>
      <c r="G183" s="1828"/>
      <c r="H183" s="1829"/>
      <c r="I183" s="1836" t="s">
        <v>2062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744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747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722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1657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1662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1659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1660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623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685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686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914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694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Несебър</v>
      </c>
      <c r="C350" s="1784"/>
      <c r="D350" s="1785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Несебър</v>
      </c>
      <c r="C353" s="1787"/>
      <c r="D353" s="1788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39" t="s">
        <v>2063</v>
      </c>
      <c r="F357" s="1840"/>
      <c r="G357" s="1840"/>
      <c r="H357" s="1841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921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680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681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699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767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704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683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925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Несебър</v>
      </c>
      <c r="C435" s="1784"/>
      <c r="D435" s="1785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Несебър</v>
      </c>
      <c r="C438" s="1787"/>
      <c r="D438" s="1788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2065</v>
      </c>
      <c r="F442" s="1828"/>
      <c r="G442" s="1828"/>
      <c r="H442" s="1829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Несебър</v>
      </c>
      <c r="C451" s="1784"/>
      <c r="D451" s="1785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Несебър</v>
      </c>
      <c r="C454" s="1787"/>
      <c r="D454" s="1788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0" t="s">
        <v>2067</v>
      </c>
      <c r="F458" s="1831"/>
      <c r="G458" s="1831"/>
      <c r="H458" s="1832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768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771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1958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774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781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929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934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935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936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937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939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940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941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942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71485</v>
      </c>
      <c r="K544" s="581">
        <f t="shared" si="127"/>
        <v>0</v>
      </c>
      <c r="L544" s="578">
        <f t="shared" si="127"/>
        <v>71485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71485</v>
      </c>
      <c r="K546" s="597">
        <v>0</v>
      </c>
      <c r="L546" s="1385">
        <f t="shared" si="116"/>
        <v>71485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951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-71485</v>
      </c>
      <c r="K566" s="581">
        <f t="shared" si="128"/>
        <v>0</v>
      </c>
      <c r="L566" s="578">
        <f t="shared" si="128"/>
        <v>-71485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1201855</v>
      </c>
      <c r="K567" s="584">
        <v>0</v>
      </c>
      <c r="L567" s="1379">
        <f t="shared" si="116"/>
        <v>1201855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-1273340</v>
      </c>
      <c r="K573" s="1627">
        <v>0</v>
      </c>
      <c r="L573" s="1393">
        <f t="shared" si="129"/>
        <v>-1273340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956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833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877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880</v>
      </c>
      <c r="C604" s="1749"/>
      <c r="D604" s="672" t="s">
        <v>881</v>
      </c>
      <c r="E604" s="673"/>
      <c r="F604" s="674"/>
      <c r="G604" s="1750" t="s">
        <v>877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882</v>
      </c>
      <c r="E605" s="676"/>
      <c r="F605" s="677"/>
      <c r="G605" s="678" t="s">
        <v>883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7" t="s">
        <v>2057</v>
      </c>
      <c r="M23" s="1828"/>
      <c r="N23" s="1828"/>
      <c r="O23" s="1829"/>
      <c r="P23" s="1836" t="s">
        <v>2058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744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747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722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1661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1662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1659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1660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623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685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686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914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694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694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