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55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30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1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2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23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9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9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4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<sst xmlns="http://schemas.openxmlformats.org/spreadsheetml/2006/main" count="3379" uniqueCount="2074">
  <si>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</si>
  <si>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</si>
  <si>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</si>
  <si>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</si>
  <si>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</si>
  <si>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</si>
  <si>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</si>
  <si>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</si>
  <si>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</si>
  <si>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</si>
  <si>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</si>
  <si>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</si>
  <si>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</si>
  <si>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</si>
  <si>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</si>
  <si>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</si>
  <si>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</si>
  <si>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</si>
  <si>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</si>
  <si>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</si>
  <si>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</si>
  <si>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</si>
  <si>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</si>
  <si>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</si>
  <si>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</si>
  <si>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</si>
  <si>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</si>
  <si>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</si>
  <si>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</si>
  <si>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</si>
  <si>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</si>
  <si>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</si>
  <si>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</si>
  <si>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</si>
  <si>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</si>
  <si>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</si>
  <si>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</si>
  <si>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</si>
  <si>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</si>
  <si>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</si>
  <si>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</si>
  <si>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</si>
  <si>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</si>
  <si>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</si>
  <si>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</si>
  <si>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</si>
  <si>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</si>
  <si>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</si>
  <si>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</si>
  <si>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</si>
  <si>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</si>
  <si>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</si>
  <si>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</si>
  <si>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</si>
  <si>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</si>
  <si>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</si>
  <si>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</si>
  <si>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</si>
  <si>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</si>
  <si>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</si>
  <si>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</si>
  <si>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</si>
  <si>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</si>
  <si>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</si>
  <si>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</si>
  <si>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</si>
  <si>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</si>
  <si>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</si>
  <si>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</si>
  <si>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</si>
  <si>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</si>
  <si>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</si>
  <si>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</si>
  <si>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</si>
  <si>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</si>
  <si>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</si>
  <si>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</si>
  <si>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</si>
  <si>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</si>
  <si>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</si>
  <si>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</si>
  <si>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</si>
  <si>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</si>
  <si>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</si>
  <si>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</si>
  <si>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</si>
  <si>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</si>
  <si>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</si>
  <si>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</si>
  <si>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</si>
  <si>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</si>
  <si>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</si>
  <si>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</si>
  <si>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</si>
  <si>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</si>
  <si>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</si>
  <si>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</si>
  <si>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</si>
  <si>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</si>
  <si>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</si>
  <si>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</si>
  <si>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</si>
  <si>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</si>
  <si>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</si>
  <si>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</si>
  <si>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</si>
  <si>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</si>
  <si>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</si>
  <si>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</si>
  <si>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</si>
  <si>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</si>
  <si>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</si>
  <si>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</si>
  <si>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</si>
  <si>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</si>
  <si>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</si>
  <si>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</si>
  <si>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</si>
  <si>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</si>
  <si>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</si>
  <si>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</si>
  <si>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</si>
  <si>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</si>
  <si>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</si>
  <si>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</si>
  <si>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</si>
  <si>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</si>
  <si>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</si>
  <si>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</si>
  <si>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</si>
  <si>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</si>
  <si>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</si>
  <si>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</si>
  <si>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</si>
  <si>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</si>
  <si>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</si>
  <si>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</si>
  <si>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</si>
  <si>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</si>
  <si>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</si>
  <si>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</si>
  <si>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</si>
  <si>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</si>
  <si>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</si>
  <si>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</si>
  <si>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</si>
  <si>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</si>
  <si>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</si>
  <si>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</si>
  <si>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</si>
  <si>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</si>
  <si>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</si>
  <si>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</si>
  <si>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</si>
  <si>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</si>
  <si>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</si>
  <si>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</si>
  <si>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</si>
  <si>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</si>
  <si>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</si>
  <si>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</si>
  <si>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</si>
  <si>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</si>
  <si>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</si>
  <si>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</si>
  <si>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</si>
  <si>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</si>
  <si>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</si>
  <si>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</si>
  <si>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</si>
  <si>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</si>
  <si>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</si>
  <si>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</si>
  <si>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</si>
  <si>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</si>
  <si>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</si>
  <si>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</si>
  <si>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</si>
  <si>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</si>
  <si>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</si>
  <si>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</si>
  <si>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</si>
  <si>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</si>
  <si>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</si>
  <si>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</si>
  <si>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</si>
  <si>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</si>
  <si>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</si>
  <si>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</si>
  <si>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</si>
  <si>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</si>
  <si>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</si>
  <si>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</si>
  <si>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</si>
  <si>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</si>
  <si>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</si>
  <si>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</si>
  <si>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</si>
  <si>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</si>
  <si>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</si>
  <si>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</si>
  <si>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</si>
  <si>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</si>
  <si>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</si>
  <si>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</si>
  <si>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</si>
  <si>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</si>
  <si>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</si>
  <si>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</si>
  <si>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</si>
  <si>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</si>
  <si>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</si>
  <si>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</si>
  <si>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</si>
  <si>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</si>
  <si>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</si>
  <si>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</si>
  <si>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</si>
  <si>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</si>
  <si>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</si>
  <si>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</si>
  <si>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</si>
  <si>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</si>
  <si>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</si>
  <si>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</si>
  <si>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</si>
  <si>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</si>
  <si>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</si>
  <si>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</si>
  <si>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</si>
  <si>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</si>
  <si>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</si>
  <si>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</si>
  <si>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</si>
  <si>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</si>
  <si>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</si>
  <si>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</si>
  <si>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</si>
  <si>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</si>
  <si>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</si>
  <si>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</si>
  <si>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</si>
  <si>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</si>
  <si>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</si>
  <si>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</si>
  <si>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</si>
  <si>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</si>
  <si>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</si>
  <si>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</si>
  <si>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</si>
  <si>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</si>
  <si>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</si>
  <si>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</si>
  <si>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</si>
  <si>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</si>
  <si>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</si>
  <si>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</si>
  <si>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</si>
  <si>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</si>
  <si>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</si>
  <si>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</si>
  <si>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</si>
  <si>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</si>
  <si>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</si>
  <si>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</si>
  <si>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</si>
  <si>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</si>
  <si>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</si>
  <si>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</si>
  <si>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</si>
  <si>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</si>
  <si>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</si>
  <si>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</si>
  <si>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</si>
  <si>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</si>
  <si>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</si>
  <si>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</si>
  <si>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</si>
  <si>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</si>
  <si>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</si>
  <si>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</si>
  <si>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</si>
  <si>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</si>
  <si>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</si>
  <si>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</si>
  <si>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</si>
  <si>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</si>
  <si>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</si>
  <si>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</si>
  <si>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</si>
  <si>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</si>
  <si>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</si>
  <si>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</si>
  <si>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</si>
  <si>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</si>
  <si>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</si>
  <si>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</si>
  <si>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</si>
  <si>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</si>
  <si>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</si>
  <si>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</si>
  <si>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</si>
  <si>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</si>
  <si>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</si>
  <si>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</si>
  <si>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</si>
  <si>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</si>
  <si>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</si>
  <si>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</si>
  <si>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</si>
  <si>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</si>
  <si>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</si>
  <si>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</si>
  <si>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</si>
  <si>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</si>
  <si>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</si>
  <si>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</si>
  <si>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</si>
  <si>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</si>
  <si>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</si>
  <si>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</si>
  <si>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</si>
  <si>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</si>
  <si>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</si>
  <si>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</si>
  <si>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</si>
  <si>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</si>
  <si>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</si>
  <si>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</si>
  <si>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</si>
  <si>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</si>
  <si>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</si>
  <si>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</si>
  <si>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</si>
  <si>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</si>
  <si>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</si>
  <si>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</si>
  <si>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</si>
  <si>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</si>
  <si>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</si>
  <si>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</si>
  <si>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</si>
  <si>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</si>
  <si>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</si>
  <si>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</si>
  <si>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</si>
  <si>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</si>
  <si>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</si>
  <si>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</si>
  <si>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</si>
  <si>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</si>
  <si>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</si>
  <si>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</si>
  <si>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</si>
  <si>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</si>
  <si>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</si>
  <si>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</si>
  <si>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</si>
  <si>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</si>
  <si>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</si>
  <si>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</si>
  <si>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</si>
  <si>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</si>
  <si>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</si>
  <si>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</si>
  <si>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</si>
  <si>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</si>
  <si>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</si>
  <si>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</si>
  <si>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</si>
  <si>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</si>
  <si>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</si>
  <si>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</si>
  <si>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</si>
  <si>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</si>
  <si>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</si>
  <si>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</si>
  <si>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</si>
  <si>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</si>
  <si>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</si>
  <si>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</si>
  <si>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</si>
  <si>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</si>
  <si>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</si>
  <si>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</si>
  <si>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</si>
  <si>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</si>
  <si>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</si>
  <si>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</si>
  <si>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</si>
  <si>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</si>
  <si>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</si>
  <si>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</si>
  <si>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</si>
  <si>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</si>
  <si>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</si>
  <si>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</si>
  <si>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</si>
  <si>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</si>
  <si>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</si>
  <si>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</si>
  <si>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</si>
  <si>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</si>
  <si>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</si>
  <si>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</si>
  <si>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</si>
  <si>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</si>
  <si>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</si>
  <si>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</si>
  <si>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</si>
  <si>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</si>
  <si>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</si>
  <si>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</si>
  <si>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</si>
  <si>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</si>
  <si>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</si>
  <si>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</si>
  <si>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</si>
  <si>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</si>
  <si>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</si>
  <si>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</si>
  <si>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</si>
  <si>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</si>
  <si>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</si>
  <si>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</si>
  <si>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</si>
  <si>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</si>
  <si>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</si>
  <si>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</si>
  <si>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</si>
  <si>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</si>
  <si>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</si>
  <si>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</si>
  <si>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</si>
  <si>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</si>
  <si>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</si>
  <si>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</si>
  <si>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</si>
  <si>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</si>
  <si>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</si>
  <si>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</si>
  <si>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</si>
  <si>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</si>
  <si>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</si>
  <si>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</si>
  <si>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</si>
  <si>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</si>
  <si>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</si>
  <si>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</si>
  <si>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</si>
  <si>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</si>
  <si>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</si>
  <si>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</si>
  <si>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</si>
  <si>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</si>
  <si>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</si>
  <si>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</si>
  <si>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</si>
  <si>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</si>
  <si>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</si>
  <si>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</si>
  <si>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</si>
  <si>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</si>
  <si>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</si>
  <si>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</si>
  <si>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</si>
  <si>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</si>
  <si>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</si>
  <si>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</si>
  <si>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</si>
  <si>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</si>
  <si>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</si>
  <si>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</si>
  <si>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</si>
  <si>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</si>
  <si>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</si>
  <si>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</si>
  <si>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</si>
  <si>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</si>
  <si>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</si>
  <si>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</si>
  <si>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</si>
  <si>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</si>
  <si>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</si>
  <si>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</si>
  <si>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</si>
  <si>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</si>
  <si>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</si>
  <si>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</si>
  <si>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</si>
  <si>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</si>
  <si>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</si>
  <si>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</si>
  <si>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</si>
  <si>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</si>
  <si>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</si>
  <si>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</si>
  <si>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</si>
  <si>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</si>
  <si>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</si>
  <si>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</si>
  <si>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</si>
  <si>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</si>
  <si>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</si>
  <si>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</si>
  <si>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</si>
  <si>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</si>
  <si>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</si>
  <si>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</si>
  <si>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</si>
  <si>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</si>
  <si>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</si>
  <si>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</si>
  <si>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</si>
  <si>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</si>
  <si>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</si>
  <si>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</si>
  <si>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</si>
  <si>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</si>
  <si>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</si>
  <si>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</si>
  <si>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</si>
  <si>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</si>
  <si>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</si>
  <si>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</si>
  <si>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</si>
  <si>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</si>
  <si>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</si>
  <si>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</si>
  <si>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</si>
  <si>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</si>
  <si>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</si>
  <si>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</si>
  <si>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</si>
  <si>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</si>
  <si>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</si>
  <si>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</si>
  <si>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</si>
  <si>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</si>
  <si>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</si>
  <si>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</si>
  <si>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</si>
  <si>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</si>
  <si>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</si>
  <si>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</si>
  <si>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</si>
  <si>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</si>
  <si>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</si>
  <si>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</si>
  <si>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</si>
  <si>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</si>
  <si>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</si>
  <si>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</si>
  <si>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</si>
  <si>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</si>
  <si>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</si>
  <si>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</si>
  <si>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</si>
  <si>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</si>
  <si>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</si>
  <si>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</si>
  <si>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</si>
  <si>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</si>
  <si>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</si>
  <si>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</si>
  <si>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</si>
  <si>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</si>
  <si>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</si>
  <si>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</si>
  <si>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</si>
  <si>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</si>
  <si>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</si>
  <si>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</si>
  <si>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</si>
  <si>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</si>
  <si>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</si>
  <si>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</si>
  <si>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</si>
  <si>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</si>
  <si>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</si>
  <si>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</si>
  <si>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</si>
  <si>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</si>
  <si>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</si>
  <si>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</si>
  <si>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</si>
  <si>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</si>
  <si>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</si>
  <si>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</si>
  <si>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</si>
  <si>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</si>
  <si>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</si>
  <si>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</si>
  <si>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</si>
  <si>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</si>
  <si>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</si>
  <si>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</si>
  <si>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</si>
  <si>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</si>
  <si>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</si>
  <si>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</si>
  <si>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</si>
  <si>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</si>
  <si>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</si>
  <si>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</si>
  <si>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</si>
  <si>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</si>
  <si>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</si>
  <si>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</si>
  <si>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</si>
  <si>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</si>
  <si>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</si>
  <si>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</si>
  <si>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</si>
  <si>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</si>
  <si>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</si>
  <si>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</si>
  <si>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</si>
  <si>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</si>
  <si>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</si>
  <si>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</si>
  <si>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</si>
  <si>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</si>
  <si>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</si>
  <si>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</si>
  <si>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</si>
  <si>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</si>
  <si>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</si>
  <si>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</si>
  <si>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</si>
  <si>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</si>
  <si>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</si>
  <si>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</si>
  <si>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</si>
  <si>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</si>
  <si>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</si>
  <si>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</si>
  <si>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</si>
  <si>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</si>
  <si>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</si>
  <si>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</si>
  <si>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</si>
  <si>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</si>
  <si>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</si>
  <si>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</si>
  <si>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</si>
  <si>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</si>
  <si>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</si>
  <si>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</si>
  <si>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</si>
  <si>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</si>
  <si>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</si>
  <si>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</si>
  <si>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</si>
  <si>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</si>
  <si>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</si>
  <si>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</si>
  <si>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</si>
  <si>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</si>
  <si>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</si>
  <si>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</si>
  <si>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</si>
  <si>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</si>
  <si>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</si>
  <si>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</si>
  <si>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</si>
  <si>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</si>
  <si>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</si>
  <si>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</si>
  <si>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</si>
  <si>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</si>
  <si>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</si>
  <si>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</si>
  <si>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</si>
  <si>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</si>
  <si>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</si>
  <si>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</si>
  <si>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</si>
  <si>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</si>
  <si>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</si>
  <si>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</si>
  <si>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</si>
  <si>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</si>
  <si>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</si>
  <si>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</si>
  <si>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</si>
  <si>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</si>
  <si>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</si>
  <si>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</si>
  <si>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</si>
  <si>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</si>
  <si>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</si>
  <si>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</si>
  <si>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</si>
  <si>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</si>
  <si>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</si>
  <si>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</si>
  <si>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</si>
  <si>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</si>
  <si>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</si>
  <si>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</si>
  <si>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</si>
  <si>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</si>
  <si>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</si>
  <si>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</si>
  <si>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</si>
  <si>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</si>
  <si>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</si>
  <si>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</si>
  <si>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</si>
  <si>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</si>
  <si>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</si>
  <si>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</si>
  <si>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</si>
  <si>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</si>
  <si>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</si>
  <si>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</si>
  <si>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</si>
  <si>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</si>
  <si>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</si>
  <si>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</si>
  <si>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</si>
  <si>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</si>
  <si>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</si>
  <si>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</si>
  <si>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</si>
  <si>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</si>
  <si>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</si>
  <si>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</si>
  <si>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</si>
  <si>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</si>
  <si>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</si>
  <si>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</si>
  <si>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</si>
  <si>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</si>
  <si>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</si>
  <si>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</si>
  <si>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</si>
  <si>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</si>
  <si>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</si>
  <si>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</si>
  <si>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</si>
  <si>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</si>
  <si>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</si>
  <si>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</si>
  <si>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</si>
  <si>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</si>
  <si>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</si>
  <si>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</si>
  <si>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</si>
  <si>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</si>
  <si>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</si>
  <si>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</si>
  <si>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</si>
  <si>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</si>
  <si>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</si>
  <si>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</si>
  <si>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</si>
  <si>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</si>
  <si>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</si>
  <si>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</si>
  <si>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</si>
  <si>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</si>
  <si>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</si>
  <si>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</si>
  <si>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</si>
  <si>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</si>
  <si>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</si>
  <si>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</si>
  <si>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</si>
  <si>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</si>
  <si>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</si>
  <si>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</si>
  <si>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</si>
  <si>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</si>
  <si>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</si>
  <si>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</si>
  <si>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</si>
  <si>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</si>
  <si>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</si>
  <si>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</si>
  <si>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</si>
  <si>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</si>
  <si>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</si>
  <si>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</si>
  <si>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</si>
  <si>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</si>
  <si>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</si>
  <si>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</si>
  <si>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</si>
  <si>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</si>
  <si>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</si>
  <si>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</si>
  <si>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</si>
  <si>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</si>
  <si>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</si>
  <si>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</si>
  <si>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</si>
  <si>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</si>
  <si>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</si>
  <si>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</si>
  <si>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</si>
  <si>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</si>
  <si>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</si>
  <si>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</si>
  <si>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</si>
  <si>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</si>
  <si>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</si>
  <si>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</si>
  <si>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</si>
  <si>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</si>
  <si>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</si>
  <si>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</si>
  <si>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</si>
  <si>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</si>
  <si>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</si>
  <si>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</si>
  <si>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</si>
  <si>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</si>
  <si>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</si>
  <si>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</si>
  <si>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</si>
  <si>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</si>
  <si>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</si>
  <si>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</si>
  <si>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</si>
  <si>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</si>
  <si>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</si>
  <si>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</si>
  <si>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</si>
  <si>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</si>
  <si>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</si>
  <si>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</si>
  <si>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</si>
  <si>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</si>
  <si>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</si>
  <si>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</si>
  <si>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</si>
  <si>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</si>
  <si>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</si>
  <si>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</si>
  <si>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</si>
  <si>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</si>
  <si>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</si>
  <si>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</si>
  <si>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</si>
  <si>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</si>
  <si>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</si>
  <si>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</si>
  <si>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</si>
  <si>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</si>
  <si>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</si>
  <si>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</si>
  <si>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</si>
  <si>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</si>
  <si>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</si>
  <si>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</si>
  <si>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</si>
  <si>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</si>
  <si>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</si>
  <si>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</si>
  <si>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</si>
  <si>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</si>
  <si>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</si>
  <si>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</si>
  <si>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</si>
  <si>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</si>
  <si>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</si>
  <si>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</si>
  <si>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</si>
  <si>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</si>
  <si>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</si>
  <si>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</si>
  <si>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</si>
  <si>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</si>
  <si>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</si>
  <si>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</si>
  <si>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</si>
  <si>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</si>
  <si>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</si>
  <si>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</si>
  <si>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</si>
  <si>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</si>
  <si>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</si>
  <si>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</si>
  <si>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</si>
  <si>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</si>
  <si>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</si>
  <si>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</si>
  <si>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</si>
  <si>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</si>
  <si>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</si>
  <si>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</si>
  <si>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</si>
  <si>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</si>
  <si>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</si>
  <si>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</si>
  <si>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</si>
  <si>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</si>
  <si>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</si>
  <si>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</si>
  <si>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</si>
  <si>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</si>
  <si>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</si>
  <si>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</si>
  <si>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</si>
  <si>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</si>
  <si>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</si>
  <si>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</si>
  <si>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</si>
  <si>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</si>
  <si>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</si>
  <si>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</si>
  <si>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</si>
  <si>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</si>
  <si>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</si>
  <si>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</si>
  <si>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</si>
  <si>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</si>
  <si>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</si>
  <si>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</si>
  <si>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</si>
  <si>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</si>
  <si>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</si>
  <si>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</si>
  <si>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</si>
  <si>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</si>
  <si>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</si>
  <si>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</si>
  <si>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</si>
  <si>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</si>
  <si>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</si>
  <si>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</si>
  <si>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</si>
  <si>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</si>
  <si>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</si>
  <si>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</si>
  <si>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</si>
  <si>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</si>
  <si>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</si>
  <si>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</si>
  <si>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</si>
  <si>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</si>
  <si>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</si>
  <si>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</si>
  <si>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</si>
  <si>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</si>
  <si>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</si>
  <si>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</si>
  <si>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</si>
  <si>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</si>
  <si>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</si>
  <si>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</si>
  <si>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</si>
  <si>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</si>
  <si>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</si>
  <si>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</si>
  <si>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</si>
  <si>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</si>
  <si>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</si>
  <si>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</si>
  <si>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</si>
  <si>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</si>
  <si>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</si>
  <si>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</si>
  <si>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</si>
  <si>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</si>
  <si>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</si>
  <si>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</si>
  <si>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</si>
  <si>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</si>
  <si>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</si>
  <si>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</si>
  <si>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</si>
  <si>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</si>
  <si>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</si>
  <si>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</si>
  <si>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</si>
  <si>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</si>
  <si>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</si>
  <si>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</si>
  <si>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</si>
  <si>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</si>
  <si>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</si>
  <si>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</si>
  <si>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</si>
  <si>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</si>
  <si>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</si>
  <si>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</si>
  <si>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</si>
  <si>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</si>
  <si>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</si>
  <si>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</si>
  <si>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</si>
  <si>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</si>
  <si>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</si>
  <si>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</si>
  <si>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</si>
  <si>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</si>
  <si>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</si>
  <si>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</si>
  <si>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</si>
  <si>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</si>
  <si>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</si>
  <si>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</si>
  <si>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</si>
  <si>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</si>
  <si>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</si>
  <si>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</si>
  <si>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</si>
  <si>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</si>
  <si>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</si>
  <si>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</si>
  <si>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</si>
  <si>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</si>
  <si>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</si>
  <si>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</si>
  <si>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</si>
  <si>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</si>
  <si>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</si>
  <si>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</si>
  <si>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</si>
  <si>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</si>
  <si>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</si>
  <si>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</si>
  <si>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</si>
  <si>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</si>
  <si>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</si>
  <si>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</si>
  <si>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</si>
  <si>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</si>
  <si>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</si>
  <si>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</si>
  <si>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</si>
  <si>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</si>
  <si>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</si>
  <si>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</si>
  <si>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</si>
  <si>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</si>
  <si>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</si>
  <si>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</si>
  <si>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</si>
  <si>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</si>
  <si>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</si>
  <si>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</si>
  <si>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</si>
  <si>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</si>
  <si>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</si>
  <si>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</si>
  <si>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</si>
  <si>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</si>
  <si>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</si>
  <si>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</si>
  <si>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</si>
  <si>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</si>
  <si>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</si>
  <si>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</si>
  <si>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</si>
  <si>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</si>
  <si>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</si>
  <si>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</si>
  <si>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</si>
  <si>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</si>
  <si>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</si>
  <si>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</si>
  <si>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</si>
  <si>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</si>
  <si>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</si>
  <si>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</si>
  <si>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</si>
  <si>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</si>
  <si>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</si>
  <si>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</si>
  <si>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</si>
  <si>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</si>
  <si>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</si>
  <si>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</si>
  <si>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</si>
  <si>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</si>
  <si>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</si>
  <si>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</si>
  <si>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</si>
  <si>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</si>
  <si>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</si>
  <si>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</si>
  <si>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</si>
  <si>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</si>
  <si>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</si>
  <si>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</si>
  <si>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</si>
  <si>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</si>
  <si>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</si>
  <si>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</si>
  <si>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</si>
  <si>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</si>
  <si>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</si>
  <si>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</si>
  <si>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</si>
  <si>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</si>
  <si>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</si>
  <si>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</si>
  <si>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</si>
  <si>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</si>
  <si>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</si>
  <si>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</si>
  <si>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</si>
  <si>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</si>
  <si>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</si>
  <si>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</si>
  <si>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</si>
  <si>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</si>
  <si>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</si>
  <si>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</si>
  <si>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</si>
  <si>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</si>
  <si>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</si>
  <si>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</si>
  <si>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</si>
  <si>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</si>
  <si>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</si>
  <si>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</si>
  <si>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</si>
  <si>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</si>
  <si>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</si>
  <si>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</si>
  <si>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</si>
  <si>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</si>
  <si>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</si>
  <si>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</si>
  <si>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</si>
  <si>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</si>
  <si>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</si>
  <si>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</si>
  <si>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</si>
  <si>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</si>
  <si>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</si>
  <si>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</si>
  <si>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</si>
  <si>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</si>
  <si>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</si>
  <si>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</si>
  <si>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</si>
  <si>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</si>
  <si>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</si>
  <si>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</si>
  <si>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</si>
  <si>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</si>
  <si>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</si>
  <si>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</si>
  <si>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</si>
  <si>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</si>
  <si>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</si>
  <si>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</si>
  <si>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</si>
  <si>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</si>
  <si>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</si>
  <si>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</si>
  <si>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</si>
  <si>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</si>
  <si>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</si>
  <si>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</si>
  <si>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</si>
  <si>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</si>
  <si>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</si>
  <si>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</si>
  <si>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</si>
  <si>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</si>
  <si>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</si>
  <si>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</si>
  <si>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</si>
  <si>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</si>
  <si>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</si>
  <si>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</si>
  <si>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</si>
  <si>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</si>
  <si>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</si>
  <si>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</si>
  <si>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</si>
  <si>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</si>
  <si>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</si>
  <si>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</si>
  <si>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</si>
  <si>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</si>
  <si>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</si>
  <si>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</si>
  <si>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</si>
  <si>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</si>
  <si>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</si>
  <si>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</si>
  <si>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</si>
  <si>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</si>
  <si>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</si>
  <si>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</si>
  <si>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</si>
  <si>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</si>
  <si>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</si>
  <si>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</si>
  <si>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</si>
  <si>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</si>
  <si>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</si>
  <si>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</si>
  <si>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</si>
  <si>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</si>
  <si>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</si>
  <si>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</si>
  <si>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</si>
  <si>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</si>
  <si>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</si>
  <si>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</si>
  <si>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</si>
  <si>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</si>
  <si>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</si>
  <si>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</si>
  <si>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</si>
  <si>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</si>
  <si>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</si>
  <si>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</si>
  <si>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</si>
  <si>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</si>
  <si>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</si>
  <si>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</si>
  <si>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</si>
  <si>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</si>
  <si>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</si>
  <si>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</si>
  <si>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</si>
  <si>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</si>
  <si>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</si>
  <si>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</si>
  <si>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</si>
  <si>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</si>
  <si>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</si>
  <si>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</si>
  <si>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</si>
  <si>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</si>
  <si>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</si>
  <si>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</si>
  <si>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</si>
  <si>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</si>
  <si>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</si>
  <si>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</si>
  <si>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</si>
  <si>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</si>
  <si>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</si>
  <si>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</si>
  <si>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</si>
  <si>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</si>
  <si>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</si>
  <si>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</si>
  <si>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</si>
  <si>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</si>
  <si>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</si>
  <si>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</si>
  <si>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</si>
  <si>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</si>
  <si>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</si>
  <si>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</si>
  <si>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</si>
  <si>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</si>
  <si>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</si>
  <si>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</si>
  <si>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</si>
  <si>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</si>
  <si>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</si>
  <si>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</si>
  <si>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</si>
  <si>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</si>
  <si>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</si>
  <si>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</si>
  <si>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</si>
  <si>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</si>
  <si>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</si>
  <si>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</si>
  <si>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</si>
  <si>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</si>
  <si>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</si>
  <si>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</si>
  <si>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</si>
  <si>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</si>
  <si>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</si>
  <si>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</si>
  <si>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</si>
  <si>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</si>
  <si>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</si>
  <si>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</si>
  <si>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</si>
  <si>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</si>
  <si>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</si>
  <si>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</si>
  <si>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</si>
  <si>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</si>
  <si>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</si>
  <si>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</si>
  <si>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</si>
  <si>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</si>
  <si>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</si>
  <si>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</si>
  <si>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</si>
  <si>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</si>
  <si>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</si>
  <si>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</si>
  <si>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</si>
  <si>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</si>
  <si>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</si>
  <si>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</si>
  <si>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</si>
  <si>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</si>
  <si>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</si>
  <si>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</si>
  <si>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</si>
  <si>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</si>
  <si>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</si>
  <si>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</si>
  <si>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</si>
  <si>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</si>
  <si>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</si>
  <si>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</si>
  <si>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</si>
  <si>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</si>
  <si>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</si>
  <si>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</si>
  <si>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</si>
  <si>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</si>
  <si>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</si>
  <si>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</si>
  <si>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</si>
  <si>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</si>
  <si>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</si>
  <si>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</si>
  <si>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</si>
  <si>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</si>
  <si>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</si>
  <si>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</si>
  <si>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</si>
  <si>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</si>
  <si>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</si>
  <si>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</si>
  <si>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</si>
  <si>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</si>
  <si>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</si>
  <si>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</si>
  <si>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</si>
  <si>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</si>
  <si>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</si>
  <si>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</si>
  <si>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</si>
  <si>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</si>
  <si>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</si>
  <si>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</si>
  <si>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</si>
  <si>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</si>
  <si>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</si>
  <si>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</si>
  <si>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</si>
  <si>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</si>
  <si>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</si>
  <si>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</si>
  <si>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</si>
  <si>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</si>
  <si>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</si>
  <si>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</si>
  <si>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</si>
  <si>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</si>
  <si>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</si>
  <si>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</si>
  <si>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</si>
  <si>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</si>
  <si>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</si>
  <si>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</si>
  <si>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</si>
  <si>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</si>
  <si>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</si>
  <si>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</si>
  <si>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</si>
  <si>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</si>
  <si>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</si>
  <si>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</si>
  <si>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</si>
  <si>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</si>
  <si>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</si>
  <si>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</si>
  <si>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</si>
  <si>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</si>
  <si>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</si>
  <si>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</si>
  <si>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</si>
  <si>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</si>
  <si>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</si>
  <si>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</si>
  <si>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</si>
  <si>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</si>
  <si>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</si>
  <si>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</si>
  <si>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</si>
  <si>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</si>
  <si>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</si>
  <si>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</si>
  <si>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</si>
  <si>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</si>
  <si>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</si>
  <si>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</si>
  <si>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</si>
  <si>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</si>
  <si>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</si>
  <si>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</si>
  <si>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</si>
  <si>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</si>
  <si>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</si>
  <si>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</si>
  <si>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</si>
  <si>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</si>
  <si>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</si>
  <si>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</si>
  <si>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</si>
  <si>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</si>
  <si>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</si>
  <si>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</si>
  <si>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</si>
  <si>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</si>
  <si>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</si>
  <si>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</si>
  <si>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</si>
  <si>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</si>
  <si>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</si>
  <si>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</si>
  <si>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</si>
  <si>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</si>
  <si>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</si>
  <si>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</si>
  <si>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</si>
  <si>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</si>
  <si>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</si>
  <si>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</si>
  <si>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</si>
  <si>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</si>
  <si>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</si>
  <si>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</si>
  <si>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</si>
  <si>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</si>
  <si>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</si>
  <si>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</si>
  <si>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</si>
  <si>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</si>
  <si>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</si>
  <si>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</si>
  <si>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</si>
  <si>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</si>
  <si>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</si>
  <si>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</si>
  <si>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</si>
  <si>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</si>
  <si>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</si>
  <si>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</si>
  <si>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</si>
  <si>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</si>
  <si>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</si>
  <si>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</si>
  <si>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</si>
  <si>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</si>
  <si>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</si>
  <si>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</si>
  <si>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</si>
  <si>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</si>
  <si>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</si>
  <si>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</si>
  <si>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</si>
  <si>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</si>
  <si>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</si>
  <si>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</si>
  <si>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</si>
  <si>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</si>
  <si>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</si>
  <si>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</si>
  <si>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</si>
  <si>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</si>
  <si>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</si>
  <si>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</si>
  <si>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</si>
  <si>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</si>
  <si>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</si>
  <si>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</si>
  <si>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</si>
  <si>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</si>
  <si>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</si>
  <si>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</si>
  <si>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</si>
  <si>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</si>
  <si>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</si>
  <si>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</si>
  <si>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</si>
  <si>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</si>
  <si>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</si>
  <si>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</si>
  <si>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</si>
  <si>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</si>
  <si>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</si>
  <si>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</si>
  <si>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</si>
  <si>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</si>
  <si>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</si>
  <si>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</si>
  <si>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</si>
  <si>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</si>
  <si>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</si>
  <si>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</si>
  <si>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</si>
  <si>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</si>
  <si>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</si>
  <si>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</si>
  <si>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</si>
  <si>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</si>
  <si>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</si>
  <si>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</si>
  <si>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</si>
  <si>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</si>
  <si>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</si>
  <si>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</si>
  <si>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</si>
  <si>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</si>
  <si>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</si>
  <si>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</si>
  <si>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</si>
  <si>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</si>
  <si>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</si>
  <si>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</si>
  <si>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</si>
  <si>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</si>
  <si>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</si>
  <si>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</si>
  <si>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</si>
  <si>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</si>
  <si>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</si>
  <si>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</si>
  <si>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</si>
  <si>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</si>
  <si>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</si>
  <si>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</si>
  <si>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</si>
  <si>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</si>
  <si>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</si>
  <si>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</si>
  <si>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</si>
  <si>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</si>
  <si>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</si>
  <si>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</si>
  <si>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</si>
  <si>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</si>
  <si>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</si>
  <si>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</si>
  <si>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</si>
  <si>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</si>
  <si>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</si>
  <si>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</si>
  <si>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</si>
  <si>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</si>
  <si>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</si>
  <si>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</si>
  <si>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</si>
  <si>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</si>
  <si>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</si>
  <si>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</si>
  <si>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</si>
  <si>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</si>
  <si>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</si>
  <si>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</si>
  <si>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</si>
  <si>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</si>
  <si>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</si>
  <si>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</si>
  <si>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</si>
  <si>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</si>
  <si>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</si>
  <si>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</si>
  <si>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</si>
  <si>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</si>
  <si>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</si>
  <si>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</si>
  <si>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</si>
  <si>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</si>
  <si>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</si>
  <si>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</si>
  <si>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</si>
  <si>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</si>
  <si>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</si>
  <si>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</si>
  <si>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</si>
  <si>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</si>
  <si>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</si>
  <si>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</si>
  <si>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</si>
  <si>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</si>
  <si>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</si>
  <si>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</si>
  <si>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</si>
  <si>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</si>
  <si>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</si>
  <si>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</si>
  <si>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</si>
  <si>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</si>
  <si>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</si>
  <si>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</si>
  <si>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</si>
  <si>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</si>
  <si>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</si>
  <si>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</si>
  <si>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</si>
  <si>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</si>
  <si>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</si>
  <si>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</si>
  <si>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</si>
  <si>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</si>
  <si>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</si>
  <si>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</si>
  <si>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</si>
  <si>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</si>
  <si>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</si>
  <si>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</si>
  <si>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</si>
  <si>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</si>
  <si>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</si>
  <si>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</si>
  <si>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</si>
  <si>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</si>
  <si>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</si>
  <si>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</si>
  <si>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</si>
  <si>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</si>
  <si>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</si>
  <si>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</si>
  <si>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</si>
  <si>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</si>
  <si>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</si>
  <si>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</si>
  <si>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</si>
  <si>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</si>
  <si>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</si>
  <si>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</si>
  <si>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</si>
  <si>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</si>
  <si>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</si>
  <si>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</si>
  <si>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</si>
  <si>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</si>
  <si>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</si>
  <si>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</si>
  <si>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</si>
  <si>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</si>
  <si>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</si>
  <si>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</si>
  <si>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</si>
  <si>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</si>
  <si>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</si>
  <si>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</si>
  <si>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</si>
  <si>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</si>
  <si>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</si>
  <si>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</si>
  <si>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</si>
  <si>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</si>
  <si>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</si>
  <si>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</si>
  <si>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</si>
  <si>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</si>
  <si>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</si>
  <si>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</si>
  <si>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</si>
  <si>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</si>
  <si>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</si>
  <si>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</si>
  <si>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</si>
  <si>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</si>
  <si>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</si>
  <si>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</si>
  <si>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</si>
  <si>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</si>
  <si>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</si>
  <si>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</si>
  <si>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</si>
  <si>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</si>
  <si>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</si>
  <si>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</si>
  <si>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</si>
  <si>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</si>
  <si>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</si>
  <si>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</si>
  <si>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</si>
  <si>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</si>
  <si>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</si>
  <si>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</si>
  <si>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</si>
  <si>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</si>
  <si>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</si>
  <si>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</si>
  <si>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</si>
  <si>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</si>
  <si>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</si>
  <si>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</si>
  <si>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</si>
  <si>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</si>
  <si>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</si>
  <si>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</si>
  <si>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</si>
  <si>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</si>
  <si>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</si>
  <si>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</si>
  <si>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</si>
  <si>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</si>
  <si>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</si>
  <si>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</si>
  <si>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</si>
  <si>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</si>
  <si>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</si>
  <si>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</si>
  <si>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</si>
  <si>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</si>
  <si>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</si>
  <si>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</si>
  <si>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</si>
  <si>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</si>
  <si>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</si>
  <si>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</si>
  <si>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</si>
  <si>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</si>
  <si>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</si>
  <si>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</si>
  <si>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</si>
  <si>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</si>
  <si>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</si>
  <si>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</si>
  <si>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</si>
  <si>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</si>
  <si>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</si>
  <si>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</si>
  <si>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</si>
  <si>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</si>
  <si>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</si>
  <si>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</si>
  <si>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</si>
  <si>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</si>
  <si>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</si>
  <si>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</si>
  <si>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</si>
  <si>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</si>
  <si>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</si>
  <si>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</si>
  <si>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</si>
  <si>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</si>
  <si>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</si>
  <si>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</si>
  <si>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</si>
  <si>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</si>
  <si>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</si>
  <si>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</si>
  <si>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</si>
  <si>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</si>
  <si>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</si>
  <si>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</si>
  <si>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</si>
  <si>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</si>
  <si>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</si>
  <si>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</si>
  <si>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</si>
  <si>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</si>
  <si>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</si>
  <si>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</si>
  <si>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</si>
  <si>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</si>
  <si>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</si>
  <si>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</si>
  <si>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</si>
  <si>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</si>
  <si>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</si>
  <si>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</si>
  <si>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</si>
  <si>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</si>
  <si>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</si>
  <si>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</si>
  <si>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</si>
  <si>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</si>
  <si>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</si>
  <si>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</si>
  <si>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</si>
  <si>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</si>
  <si>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</si>
  <si>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</si>
  <si>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</si>
  <si>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</si>
  <si>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</si>
  <si>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</si>
  <si>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</si>
  <si>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</si>
  <si>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</si>
  <si>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</si>
  <si>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</si>
  <si>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</si>
  <si>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</si>
  <si>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</si>
  <si>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</si>
  <si>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</si>
  <si>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</si>
  <si>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</si>
  <si>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</si>
  <si>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</si>
  <si>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</si>
  <si>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</si>
  <si>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</si>
  <si>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</si>
  <si>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</si>
  <si>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</si>
  <si>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</si>
  <si>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</si>
  <si>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</si>
  <si>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</si>
  <si>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</si>
  <si>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</si>
  <si>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</si>
  <si>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</si>
  <si>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</si>
  <si>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</si>
  <si>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</si>
  <si>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</si>
  <si>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</si>
  <si>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</si>
  <si>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</si>
  <si>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</si>
  <si>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</si>
  <si>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</si>
  <si>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</si>
  <si>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</si>
  <si>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</si>
  <si>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</si>
  <si>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</si>
  <si>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</si>
  <si>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</si>
  <si>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</si>
  <si>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</si>
  <si>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</si>
  <si>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</si>
  <si>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</si>
  <si>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</si>
  <si>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</si>
  <si>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</si>
  <si>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</si>
  <si>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</si>
  <si>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</si>
  <si>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</si>
  <si>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</si>
  <si>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</si>
  <si>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</si>
  <si>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</si>
  <si>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</si>
  <si>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</si>
  <si>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</si>
  <si>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</si>
  <si>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</si>
  <si>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</si>
  <si>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</si>
  <si>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</si>
  <si>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</si>
  <si>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</si>
  <si>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</si>
  <si>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</si>
  <si>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</si>
  <si>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</si>
  <si>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</si>
  <si>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</si>
  <si>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</si>
  <si>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</si>
  <si>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</si>
  <si>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</si>
  <si>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</si>
  <si>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</si>
  <si>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</si>
  <si>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</si>
  <si>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</si>
  <si>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</si>
  <si>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</si>
  <si>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</si>
  <si>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</si>
  <si>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</si>
  <si>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</si>
  <si>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</si>
  <si>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</si>
  <si>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</si>
  <si>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</si>
  <si>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</si>
  <si>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</si>
  <si>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</si>
  <si>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</si>
  <si>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</si>
  <si>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</si>
  <si>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</si>
  <si>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</si>
  <si>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</si>
  <si>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</si>
  <si>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</si>
  <si>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</si>
  <si>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</si>
  <si>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</si>
  <si>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</si>
  <si>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</si>
  <si>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</si>
  <si>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</si>
  <si>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</si>
  <si>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</si>
  <si>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</si>
  <si>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</si>
  <si>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</si>
  <si>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</si>
  <si>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</si>
  <si>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</si>
  <si>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</si>
  <si>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</si>
  <si>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</si>
  <si>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</si>
  <si>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</si>
  <si>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</si>
  <si>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</si>
  <si>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</si>
  <si>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</si>
  <si>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</si>
  <si>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</si>
  <si>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</si>
  <si>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</si>
  <si>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</si>
  <si>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</si>
  <si>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</si>
  <si>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</si>
  <si>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</si>
  <si>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</si>
  <si>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</si>
  <si>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</si>
  <si>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</si>
  <si>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</si>
  <si>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</si>
  <si>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</si>
  <si>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</si>
  <si>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</si>
  <si>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</si>
  <si>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</si>
  <si>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</si>
  <si>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</si>
  <si>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</si>
  <si>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</si>
  <si>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</si>
  <si>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</si>
  <si>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</si>
  <si>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</si>
  <si>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</si>
  <si>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</si>
  <si>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</si>
  <si>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</si>
  <si>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</si>
  <si>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</si>
  <si>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</si>
  <si>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</si>
  <si>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</si>
  <si>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</si>
  <si>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</si>
  <si>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</si>
  <si>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</si>
  <si>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</si>
  <si>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</si>
  <si>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</si>
  <si>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</si>
  <si>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</si>
  <si>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</si>
  <si>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</si>
  <si>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</si>
  <si>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</si>
  <si>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</si>
  <si>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</si>
  <si>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</si>
  <si>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</si>
  <si>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</si>
  <si>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</si>
  <si>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</si>
  <si>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</si>
  <si>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</si>
  <si>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</si>
  <si>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</si>
  <si>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</si>
  <si>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</si>
  <si>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</si>
  <si>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</si>
  <si>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</si>
  <si>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</si>
  <si>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</si>
  <si>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</si>
  <si>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</si>
  <si>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</si>
  <si>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</si>
  <si>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</si>
  <si>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</si>
  <si>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</si>
  <si>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</si>
  <si>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</si>
  <si>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</si>
  <si>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</si>
  <si>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</si>
  <si>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</si>
  <si>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</si>
  <si>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</si>
  <si>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</si>
  <si>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</si>
  <si>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</si>
  <si>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</si>
  <si>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</si>
  <si>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</si>
  <si>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</si>
  <si>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</si>
  <si>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</si>
  <si>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</si>
  <si>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</si>
  <si>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</si>
  <si>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</si>
  <si>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</si>
  <si>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</si>
  <si>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</si>
  <si>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</si>
  <si>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</si>
  <si>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</si>
  <si>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</si>
  <si>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</si>
  <si>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</si>
  <si>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</si>
  <si>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</si>
  <si>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</si>
  <si>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</si>
  <si>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</si>
  <si>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</si>
  <si>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</si>
  <si>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</si>
  <si>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</si>
  <si>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</si>
  <si>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</si>
  <si>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</si>
  <si>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</si>
  <si>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</si>
  <si>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</si>
  <si>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</si>
  <si>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</si>
  <si>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</si>
  <si>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</si>
  <si>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</si>
  <si>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</si>
  <si>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</si>
  <si>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</si>
  <si>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</si>
  <si>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</si>
  <si>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</si>
  <si>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</si>
  <si>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</si>
  <si>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</si>
  <si>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</si>
  <si>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</si>
  <si>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</si>
  <si>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</si>
  <si>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</si>
  <si>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</si>
  <si>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</si>
  <si>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</si>
  <si>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</si>
  <si>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</si>
  <si>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</si>
  <si>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</si>
  <si>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</si>
  <si>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</si>
  <si>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</si>
  <si>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</si>
  <si>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</si>
  <si>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</si>
  <si>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</si>
  <si>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b1308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</si>
</sst>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0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1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71" fillId="52" borderId="113" xfId="42" applyNumberFormat="1" applyFont="1" applyFill="1" applyBorder="1" applyAlignment="1">
      <alignment horizontal="right" vertical="center"/>
      <protection/>
    </xf>
    <xf numFmtId="181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4" fillId="39" borderId="103" xfId="38" applyNumberFormat="1" applyFont="1" applyFill="1" applyBorder="1" applyProtection="1">
      <alignment/>
      <protection/>
    </xf>
    <xf numFmtId="190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3" fillId="39" borderId="12" xfId="40" applyNumberFormat="1" applyFont="1" applyFill="1" applyBorder="1" applyAlignment="1" applyProtection="1">
      <alignment horizontal="center" vertical="center"/>
      <protection/>
    </xf>
    <xf numFmtId="186" fontId="27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6" fontId="286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7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9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56" fillId="42" borderId="126" xfId="37" applyNumberFormat="1" applyFont="1" applyFill="1" applyBorder="1" applyAlignment="1" applyProtection="1" quotePrefix="1">
      <alignment horizontal="center" wrapText="1"/>
      <protection/>
    </xf>
    <xf numFmtId="195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56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80" fillId="39" borderId="82" xfId="37" applyNumberFormat="1" applyFont="1" applyFill="1" applyBorder="1" applyAlignment="1" applyProtection="1" quotePrefix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9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79" fillId="26" borderId="105" xfId="37" applyNumberFormat="1" applyFont="1" applyFill="1" applyBorder="1" applyAlignment="1" applyProtection="1" quotePrefix="1">
      <alignment/>
      <protection/>
    </xf>
    <xf numFmtId="189" fontId="279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3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3" fillId="71" borderId="0" xfId="42" applyFont="1" applyFill="1" applyBorder="1" applyAlignment="1">
      <alignment horizontal="left"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3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4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4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4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4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73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7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7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6" t="str">
        <f>+OTCHET!B9</f>
        <v>Несебър</v>
      </c>
      <c r="C2" s="1727"/>
      <c r="D2" s="1728"/>
      <c r="E2" s="1019"/>
      <c r="F2" s="1020">
        <f>+OTCHET!H9</f>
        <v>0</v>
      </c>
      <c r="G2" s="1021" t="str">
        <f>+OTCHET!F12</f>
        <v>5206</v>
      </c>
      <c r="H2" s="1022"/>
      <c r="I2" s="1729">
        <f>+OTCHET!H607</f>
        <v>0</v>
      </c>
      <c r="J2" s="1730"/>
      <c r="K2" s="1013"/>
      <c r="L2" s="1731">
        <f>OTCHET!H605</f>
        <v>0</v>
      </c>
      <c r="M2" s="1732"/>
      <c r="N2" s="173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4">
        <f>+OTCHET!I9</f>
        <v>0</v>
      </c>
      <c r="U2" s="173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6" t="s">
        <v>993</v>
      </c>
      <c r="T4" s="1736"/>
      <c r="U4" s="173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995</v>
      </c>
      <c r="O6" s="1008"/>
      <c r="P6" s="1045">
        <f>OTCHET!F9</f>
        <v>43982</v>
      </c>
      <c r="Q6" s="1044" t="s">
        <v>995</v>
      </c>
      <c r="R6" s="1046"/>
      <c r="S6" s="1737">
        <f>+Q4</f>
        <v>2020</v>
      </c>
      <c r="T6" s="1737"/>
      <c r="U6" s="173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7" t="s">
        <v>972</v>
      </c>
      <c r="T8" s="1718"/>
      <c r="U8" s="171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720" t="s">
        <v>973</v>
      </c>
      <c r="T9" s="1721"/>
      <c r="U9" s="172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1" t="s">
        <v>1010</v>
      </c>
      <c r="T13" s="1682"/>
      <c r="U13" s="1683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2" t="s">
        <v>1994</v>
      </c>
      <c r="T14" s="1673"/>
      <c r="U14" s="167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3" t="s">
        <v>1993</v>
      </c>
      <c r="T15" s="1724"/>
      <c r="U15" s="172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2" t="s">
        <v>1012</v>
      </c>
      <c r="T16" s="1673"/>
      <c r="U16" s="167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2" t="s">
        <v>1014</v>
      </c>
      <c r="T17" s="1673"/>
      <c r="U17" s="167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2" t="s">
        <v>1016</v>
      </c>
      <c r="T18" s="1673"/>
      <c r="U18" s="167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2" t="s">
        <v>1018</v>
      </c>
      <c r="T19" s="1673"/>
      <c r="U19" s="167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2" t="s">
        <v>1020</v>
      </c>
      <c r="T20" s="1673"/>
      <c r="U20" s="167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2" t="s">
        <v>1022</v>
      </c>
      <c r="T21" s="1673"/>
      <c r="U21" s="167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1995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7" t="s">
        <v>1025</v>
      </c>
      <c r="T23" s="1688"/>
      <c r="U23" s="168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1" t="s">
        <v>1028</v>
      </c>
      <c r="T25" s="1682"/>
      <c r="U25" s="1683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2" t="s">
        <v>1030</v>
      </c>
      <c r="T26" s="1673"/>
      <c r="U26" s="167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1032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7" t="s">
        <v>1034</v>
      </c>
      <c r="T28" s="1688"/>
      <c r="U28" s="168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7" t="s">
        <v>1041</v>
      </c>
      <c r="T35" s="1688"/>
      <c r="U35" s="168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4" t="s">
        <v>1043</v>
      </c>
      <c r="T36" s="1715"/>
      <c r="U36" s="171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1045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1047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7" t="s">
        <v>1049</v>
      </c>
      <c r="T40" s="1688"/>
      <c r="U40" s="168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1" t="s">
        <v>1052</v>
      </c>
      <c r="T42" s="1682"/>
      <c r="U42" s="1683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2" t="s">
        <v>1054</v>
      </c>
      <c r="T43" s="1673"/>
      <c r="U43" s="167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2" t="s">
        <v>1055</v>
      </c>
      <c r="T44" s="1673"/>
      <c r="U44" s="167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1057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7" t="s">
        <v>1059</v>
      </c>
      <c r="T46" s="1688"/>
      <c r="U46" s="168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9" t="s">
        <v>1061</v>
      </c>
      <c r="T48" s="1700"/>
      <c r="U48" s="170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1000</v>
      </c>
      <c r="J51" s="1102">
        <f>+IF(OR($P$2=98,$P$2=42,$P$2=96,$P$2=97),$Q51,0)</f>
        <v>4111</v>
      </c>
      <c r="K51" s="1095"/>
      <c r="L51" s="1102">
        <f>+IF($P$2=33,$Q51,0)</f>
        <v>0</v>
      </c>
      <c r="M51" s="1095"/>
      <c r="N51" s="1132">
        <f>+ROUND(+G51+J51+L51,0)</f>
        <v>4111</v>
      </c>
      <c r="O51" s="1097"/>
      <c r="P51" s="1101">
        <f>+ROUND(OTCHET!E205-SUM(OTCHET!E217:E219)+OTCHET!E271+IF(+OR(OTCHET!$F$12=5500,OTCHET!$F$12=5600),0,+OTCHET!E297),0)</f>
        <v>1000</v>
      </c>
      <c r="Q51" s="1102">
        <f>+ROUND(OTCHET!L205-SUM(OTCHET!L217:L219)+OTCHET!L271+IF(+OR(OTCHET!$F$12=5500,OTCHET!$F$12=5600),0,+OTCHET!L297),0)</f>
        <v>4111</v>
      </c>
      <c r="R51" s="1046"/>
      <c r="S51" s="1681" t="s">
        <v>1065</v>
      </c>
      <c r="T51" s="1682"/>
      <c r="U51" s="1683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2" t="s">
        <v>1067</v>
      </c>
      <c r="T52" s="1673"/>
      <c r="U52" s="167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2" t="s">
        <v>1069</v>
      </c>
      <c r="T53" s="1673"/>
      <c r="U53" s="167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40702</v>
      </c>
      <c r="K54" s="1095"/>
      <c r="L54" s="1120">
        <f>+IF($P$2=33,$Q54,0)</f>
        <v>0</v>
      </c>
      <c r="M54" s="1095"/>
      <c r="N54" s="1121">
        <f>+ROUND(+G54+J54+L54,0)</f>
        <v>40702</v>
      </c>
      <c r="O54" s="1097"/>
      <c r="P54" s="1119">
        <f>+ROUND(OTCHET!E187+OTCHET!E190,0)</f>
        <v>0</v>
      </c>
      <c r="Q54" s="1120">
        <f>+ROUND(OTCHET!L187+OTCHET!L190,0)</f>
        <v>40702</v>
      </c>
      <c r="R54" s="1046"/>
      <c r="S54" s="1672" t="s">
        <v>1071</v>
      </c>
      <c r="T54" s="1673"/>
      <c r="U54" s="167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9013</v>
      </c>
      <c r="K55" s="1095"/>
      <c r="L55" s="1120">
        <f>+IF($P$2=33,$Q55,0)</f>
        <v>0</v>
      </c>
      <c r="M55" s="1095"/>
      <c r="N55" s="1121">
        <f>+ROUND(+G55+J55+L55,0)</f>
        <v>9013</v>
      </c>
      <c r="O55" s="1097"/>
      <c r="P55" s="1119">
        <f>+ROUND(OTCHET!E196+OTCHET!E204,0)</f>
        <v>0</v>
      </c>
      <c r="Q55" s="1120">
        <f>+ROUND(OTCHET!L196+OTCHET!L204,0)</f>
        <v>9013</v>
      </c>
      <c r="R55" s="1046"/>
      <c r="S55" s="1702" t="s">
        <v>1073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1000</v>
      </c>
      <c r="J56" s="1208">
        <f>+ROUND(+SUM(J51:J55),0)</f>
        <v>53826</v>
      </c>
      <c r="K56" s="1095"/>
      <c r="L56" s="1208">
        <f>+ROUND(+SUM(L51:L55),0)</f>
        <v>0</v>
      </c>
      <c r="M56" s="1095"/>
      <c r="N56" s="1209">
        <f>+ROUND(+SUM(N51:N55),0)</f>
        <v>53826</v>
      </c>
      <c r="O56" s="1097"/>
      <c r="P56" s="1207">
        <f>+ROUND(+SUM(P51:P55),0)</f>
        <v>1000</v>
      </c>
      <c r="Q56" s="1208">
        <f>+ROUND(+SUM(Q51:Q55),0)</f>
        <v>53826</v>
      </c>
      <c r="R56" s="1046"/>
      <c r="S56" s="1687" t="s">
        <v>1075</v>
      </c>
      <c r="T56" s="1688"/>
      <c r="U56" s="168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1" t="s">
        <v>1078</v>
      </c>
      <c r="T58" s="1682"/>
      <c r="U58" s="1683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2" t="s">
        <v>1080</v>
      </c>
      <c r="T59" s="1673"/>
      <c r="U59" s="167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2" t="s">
        <v>1082</v>
      </c>
      <c r="T60" s="1673"/>
      <c r="U60" s="167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1084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7" t="s">
        <v>1088</v>
      </c>
      <c r="T63" s="1688"/>
      <c r="U63" s="168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1" t="s">
        <v>1091</v>
      </c>
      <c r="T65" s="1682"/>
      <c r="U65" s="1683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2" t="s">
        <v>1093</v>
      </c>
      <c r="T66" s="1673"/>
      <c r="U66" s="167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7" t="s">
        <v>1095</v>
      </c>
      <c r="T67" s="1688"/>
      <c r="U67" s="168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3968</v>
      </c>
      <c r="K69" s="1095"/>
      <c r="L69" s="1102">
        <f>+IF($P$2=33,$Q69,0)</f>
        <v>0</v>
      </c>
      <c r="M69" s="1095"/>
      <c r="N69" s="1132">
        <f>+ROUND(+G69+J69+L69,0)</f>
        <v>3968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3968</v>
      </c>
      <c r="R69" s="1046"/>
      <c r="S69" s="1681" t="s">
        <v>1098</v>
      </c>
      <c r="T69" s="1682"/>
      <c r="U69" s="1683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2" t="s">
        <v>1100</v>
      </c>
      <c r="T70" s="1673"/>
      <c r="U70" s="167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3968</v>
      </c>
      <c r="K71" s="1095"/>
      <c r="L71" s="1208">
        <f>+ROUND(+SUM(L69:L70),0)</f>
        <v>0</v>
      </c>
      <c r="M71" s="1095"/>
      <c r="N71" s="1209">
        <f>+ROUND(+SUM(N69:N70),0)</f>
        <v>3968</v>
      </c>
      <c r="O71" s="1097"/>
      <c r="P71" s="1207">
        <f>+ROUND(+SUM(P69:P70),0)</f>
        <v>0</v>
      </c>
      <c r="Q71" s="1208">
        <f>+ROUND(+SUM(Q69:Q70),0)</f>
        <v>3968</v>
      </c>
      <c r="R71" s="1046"/>
      <c r="S71" s="1687" t="s">
        <v>1102</v>
      </c>
      <c r="T71" s="1688"/>
      <c r="U71" s="168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1" t="s">
        <v>1105</v>
      </c>
      <c r="T73" s="1682"/>
      <c r="U73" s="1683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2" t="s">
        <v>1107</v>
      </c>
      <c r="T74" s="1673"/>
      <c r="U74" s="167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7" t="s">
        <v>1109</v>
      </c>
      <c r="T75" s="1688"/>
      <c r="U75" s="168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1000</v>
      </c>
      <c r="J77" s="1233">
        <f>+ROUND(J56+J63+J67+J71+J75,0)</f>
        <v>57794</v>
      </c>
      <c r="K77" s="1095"/>
      <c r="L77" s="1233">
        <f>+ROUND(L56+L63+L67+L71+L75,0)</f>
        <v>0</v>
      </c>
      <c r="M77" s="1095"/>
      <c r="N77" s="1234">
        <f>+ROUND(N56+N63+N67+N71+N75,0)</f>
        <v>57794</v>
      </c>
      <c r="O77" s="1097"/>
      <c r="P77" s="1231">
        <f>+ROUND(P56+P63+P67+P71+P75,0)</f>
        <v>1000</v>
      </c>
      <c r="Q77" s="1232">
        <f>+ROUND(Q56+Q63+Q67+Q71+Q75,0)</f>
        <v>57794</v>
      </c>
      <c r="R77" s="1046"/>
      <c r="S77" s="1690" t="s">
        <v>1111</v>
      </c>
      <c r="T77" s="1691"/>
      <c r="U77" s="169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1000</v>
      </c>
      <c r="J79" s="1108">
        <f>+IF(OR($P$2=98,$P$2=42,$P$2=96,$P$2=97),$Q79,0)</f>
        <v>66266</v>
      </c>
      <c r="K79" s="1095"/>
      <c r="L79" s="1108">
        <f>+IF($P$2=33,$Q79,0)</f>
        <v>0</v>
      </c>
      <c r="M79" s="1095"/>
      <c r="N79" s="1109">
        <f>+ROUND(+G79+J79+L79,0)</f>
        <v>66266</v>
      </c>
      <c r="O79" s="1097"/>
      <c r="P79" s="1107">
        <f>+ROUND(OTCHET!E419,0)</f>
        <v>1000</v>
      </c>
      <c r="Q79" s="1108">
        <f>+ROUND(OTCHET!L419,0)</f>
        <v>66266</v>
      </c>
      <c r="R79" s="1046"/>
      <c r="S79" s="1681" t="s">
        <v>1114</v>
      </c>
      <c r="T79" s="1682"/>
      <c r="U79" s="1683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-115</v>
      </c>
      <c r="K80" s="1095"/>
      <c r="L80" s="1120">
        <f>+IF($P$2=33,$Q80,0)</f>
        <v>0</v>
      </c>
      <c r="M80" s="1095"/>
      <c r="N80" s="1121">
        <f>+ROUND(+G80+J80+L80,0)</f>
        <v>-115</v>
      </c>
      <c r="O80" s="1097"/>
      <c r="P80" s="1119">
        <f>+ROUND(OTCHET!E429,0)</f>
        <v>0</v>
      </c>
      <c r="Q80" s="1120">
        <f>+ROUND(OTCHET!L429,0)</f>
        <v>-115</v>
      </c>
      <c r="R80" s="1046"/>
      <c r="S80" s="1672" t="s">
        <v>1116</v>
      </c>
      <c r="T80" s="1673"/>
      <c r="U80" s="167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66151</v>
      </c>
      <c r="K81" s="1095"/>
      <c r="L81" s="1242">
        <f>+ROUND(L79+L80,0)</f>
        <v>0</v>
      </c>
      <c r="M81" s="1095"/>
      <c r="N81" s="1243">
        <f>+ROUND(N79+N80,0)</f>
        <v>66151</v>
      </c>
      <c r="O81" s="1097"/>
      <c r="P81" s="1241">
        <f>+ROUND(P79+P80,0)</f>
        <v>1000</v>
      </c>
      <c r="Q81" s="1242">
        <f>+ROUND(Q79+Q80,0)</f>
        <v>66151</v>
      </c>
      <c r="R81" s="1046"/>
      <c r="S81" s="1678" t="s">
        <v>1118</v>
      </c>
      <c r="T81" s="1679"/>
      <c r="U81" s="168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8357</v>
      </c>
      <c r="K83" s="1095"/>
      <c r="L83" s="1255">
        <f>+ROUND(L48,0)-ROUND(L77,0)+ROUND(L81,0)</f>
        <v>0</v>
      </c>
      <c r="M83" s="1095"/>
      <c r="N83" s="1256">
        <f>+ROUND(N48,0)-ROUND(N77,0)+ROUND(N81,0)</f>
        <v>8357</v>
      </c>
      <c r="O83" s="1257"/>
      <c r="P83" s="1254">
        <f>+ROUND(P48,0)-ROUND(P77,0)+ROUND(P81,0)</f>
        <v>0</v>
      </c>
      <c r="Q83" s="1255">
        <f>+ROUND(Q48,0)-ROUND(Q77,0)+ROUND(Q81,0)</f>
        <v>8357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-8357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-8357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-8357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1" t="s">
        <v>1124</v>
      </c>
      <c r="T87" s="1682"/>
      <c r="U87" s="1683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2" t="s">
        <v>1126</v>
      </c>
      <c r="T88" s="1673"/>
      <c r="U88" s="167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7" t="s">
        <v>1128</v>
      </c>
      <c r="T89" s="1688"/>
      <c r="U89" s="168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1" t="s">
        <v>1131</v>
      </c>
      <c r="T91" s="1682"/>
      <c r="U91" s="1683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2" t="s">
        <v>1133</v>
      </c>
      <c r="T92" s="1673"/>
      <c r="U92" s="167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2" t="s">
        <v>1135</v>
      </c>
      <c r="T93" s="1673"/>
      <c r="U93" s="167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1137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7" t="s">
        <v>1139</v>
      </c>
      <c r="T95" s="1688"/>
      <c r="U95" s="168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1" t="s">
        <v>1142</v>
      </c>
      <c r="T97" s="1682"/>
      <c r="U97" s="1683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2" t="s">
        <v>1144</v>
      </c>
      <c r="T98" s="1673"/>
      <c r="U98" s="167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7" t="s">
        <v>1146</v>
      </c>
      <c r="T99" s="1688"/>
      <c r="U99" s="168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9" t="s">
        <v>1148</v>
      </c>
      <c r="T101" s="1700"/>
      <c r="U101" s="170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1" t="s">
        <v>1152</v>
      </c>
      <c r="T104" s="1682"/>
      <c r="U104" s="1683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2" t="s">
        <v>1154</v>
      </c>
      <c r="T105" s="1673"/>
      <c r="U105" s="167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7" t="s">
        <v>1156</v>
      </c>
      <c r="T106" s="1688"/>
      <c r="U106" s="168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3" t="s">
        <v>1159</v>
      </c>
      <c r="T108" s="1694"/>
      <c r="U108" s="169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6" t="s">
        <v>1161</v>
      </c>
      <c r="T109" s="1697"/>
      <c r="U109" s="169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7" t="s">
        <v>1163</v>
      </c>
      <c r="T110" s="1688"/>
      <c r="U110" s="168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1" t="s">
        <v>1166</v>
      </c>
      <c r="T112" s="1682"/>
      <c r="U112" s="1683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2" t="s">
        <v>1168</v>
      </c>
      <c r="T113" s="1673"/>
      <c r="U113" s="167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7" t="s">
        <v>1170</v>
      </c>
      <c r="T114" s="1688"/>
      <c r="U114" s="168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1" t="s">
        <v>1173</v>
      </c>
      <c r="T116" s="1682"/>
      <c r="U116" s="1683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2" t="s">
        <v>1175</v>
      </c>
      <c r="T117" s="1673"/>
      <c r="U117" s="167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7" t="s">
        <v>1177</v>
      </c>
      <c r="T118" s="1688"/>
      <c r="U118" s="168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0" t="s">
        <v>1179</v>
      </c>
      <c r="T120" s="1691"/>
      <c r="U120" s="169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1" t="s">
        <v>1182</v>
      </c>
      <c r="T122" s="1682"/>
      <c r="U122" s="1683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-8357</v>
      </c>
      <c r="K123" s="1095"/>
      <c r="L123" s="1120">
        <f>+IF($P$2=33,$Q123,0)</f>
        <v>0</v>
      </c>
      <c r="M123" s="1095"/>
      <c r="N123" s="1121">
        <f>+ROUND(+G123+J123+L123,0)</f>
        <v>-8357</v>
      </c>
      <c r="O123" s="1097"/>
      <c r="P123" s="1119">
        <f>+ROUND(OTCHET!E524,0)</f>
        <v>0</v>
      </c>
      <c r="Q123" s="1120">
        <f>+ROUND(OTCHET!L524,0)</f>
        <v>-8357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2" t="s">
        <v>1186</v>
      </c>
      <c r="T124" s="1673"/>
      <c r="U124" s="167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5" t="s">
        <v>1188</v>
      </c>
      <c r="T126" s="1676"/>
      <c r="U126" s="167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-8357</v>
      </c>
      <c r="K127" s="1095"/>
      <c r="L127" s="1242">
        <f>+ROUND(+SUM(L122:L126),0)</f>
        <v>0</v>
      </c>
      <c r="M127" s="1095"/>
      <c r="N127" s="1243">
        <f>+ROUND(+SUM(N122:N126),0)</f>
        <v>-8357</v>
      </c>
      <c r="O127" s="1097"/>
      <c r="P127" s="1241">
        <f>+ROUND(+SUM(P122:P126),0)</f>
        <v>0</v>
      </c>
      <c r="Q127" s="1242">
        <f>+ROUND(+SUM(Q122:Q126),0)</f>
        <v>-8357</v>
      </c>
      <c r="R127" s="1046"/>
      <c r="S127" s="1678" t="s">
        <v>1190</v>
      </c>
      <c r="T127" s="1679"/>
      <c r="U127" s="168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1" t="s">
        <v>1193</v>
      </c>
      <c r="T129" s="1682"/>
      <c r="U129" s="1683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2" t="s">
        <v>1195</v>
      </c>
      <c r="T130" s="1673"/>
      <c r="U130" s="167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4" t="s">
        <v>1197</v>
      </c>
      <c r="T131" s="1685"/>
      <c r="U131" s="168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6" t="s">
        <v>1199</v>
      </c>
      <c r="T132" s="1667"/>
      <c r="U132" s="1668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0"/>
      <c r="G134" s="1670"/>
      <c r="H134" s="1019"/>
      <c r="I134" s="1304" t="s">
        <v>1202</v>
      </c>
      <c r="J134" s="1305"/>
      <c r="K134" s="1019"/>
      <c r="L134" s="1670"/>
      <c r="M134" s="1670"/>
      <c r="N134" s="1670"/>
      <c r="O134" s="1299"/>
      <c r="P134" s="1671"/>
      <c r="Q134" s="1671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967</v>
      </c>
      <c r="F11" s="707">
        <f>OTCHET!F9</f>
        <v>43982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2067</v>
      </c>
      <c r="F17" s="1742" t="s">
        <v>2068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1000</v>
      </c>
      <c r="F38" s="847">
        <f>F39+F43+F44+F46+SUM(F48:F52)+F55</f>
        <v>57794</v>
      </c>
      <c r="G38" s="848">
        <f>G39+G43+G44+G46+SUM(G48:G52)+G55</f>
        <v>56512</v>
      </c>
      <c r="H38" s="849">
        <f>H39+H43+H44+H46+SUM(H48:H52)+H55</f>
        <v>1282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1976</v>
      </c>
      <c r="C39" s="941"/>
      <c r="D39" s="1629"/>
      <c r="E39" s="810">
        <f>SUM(E40:E42)</f>
        <v>0</v>
      </c>
      <c r="F39" s="810">
        <f>SUM(F40:F42)</f>
        <v>49715</v>
      </c>
      <c r="G39" s="811">
        <f>SUM(G40:G42)</f>
        <v>48433</v>
      </c>
      <c r="H39" s="812">
        <f>SUM(H40:H42)</f>
        <v>1282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1978</v>
      </c>
      <c r="C40" s="871" t="s">
        <v>843</v>
      </c>
      <c r="D40" s="872"/>
      <c r="E40" s="873">
        <f>OTCHET!E187</f>
        <v>0</v>
      </c>
      <c r="F40" s="873">
        <f aca="true" t="shared" si="1" ref="F40:F55">+G40+H40+I40</f>
        <v>40219</v>
      </c>
      <c r="G40" s="874">
        <f>OTCHET!I187</f>
        <v>39192</v>
      </c>
      <c r="H40" s="875">
        <f>OTCHET!J187</f>
        <v>1027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483</v>
      </c>
      <c r="G41" s="1635">
        <f>OTCHET!I190</f>
        <v>483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0</v>
      </c>
      <c r="F42" s="1634">
        <f t="shared" si="1"/>
        <v>9013</v>
      </c>
      <c r="G42" s="1635">
        <f>+OTCHET!I196+OTCHET!I204</f>
        <v>8758</v>
      </c>
      <c r="H42" s="1636">
        <f>+OTCHET!J196+OTCHET!J204</f>
        <v>255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1000</v>
      </c>
      <c r="F43" s="815">
        <f t="shared" si="1"/>
        <v>4111</v>
      </c>
      <c r="G43" s="816">
        <f>+OTCHET!I205+OTCHET!I223+OTCHET!I271</f>
        <v>4111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3968</v>
      </c>
      <c r="G46" s="867">
        <f>+OTCHET!I255+OTCHET!I256+OTCHET!I257+OTCHET!I258</f>
        <v>3968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3491</v>
      </c>
      <c r="G47" s="861">
        <f>+OTCHET!I256</f>
        <v>3491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66151</v>
      </c>
      <c r="G56" s="893">
        <f>+G57+G58+G62</f>
        <v>64869</v>
      </c>
      <c r="H56" s="894">
        <f>+H57+H58+H62</f>
        <v>1282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66151</v>
      </c>
      <c r="G58" s="902">
        <f>+OTCHET!I383+OTCHET!I391+OTCHET!I396+OTCHET!I399+OTCHET!I402+OTCHET!I405+OTCHET!I406+OTCHET!I409+OTCHET!I422+OTCHET!I423+OTCHET!I424+OTCHET!I425+OTCHET!I426</f>
        <v>64869</v>
      </c>
      <c r="H58" s="903">
        <f>+OTCHET!J383+OTCHET!J391+OTCHET!J396+OTCHET!J399+OTCHET!J402+OTCHET!J405+OTCHET!J406+OTCHET!J409+OTCHET!J422+OTCHET!J423+OTCHET!J424+OTCHET!J425+OTCHET!J426</f>
        <v>1282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-115</v>
      </c>
      <c r="G59" s="906">
        <f>+OTCHET!I422+OTCHET!I423+OTCHET!I424+OTCHET!I425+OTCHET!I426</f>
        <v>586</v>
      </c>
      <c r="H59" s="907">
        <f>+OTCHET!J422+OTCHET!J423+OTCHET!J424+OTCHET!J425+OTCHET!J426</f>
        <v>-701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0</v>
      </c>
      <c r="F64" s="927">
        <f>+F22-F38+F56-F63</f>
        <v>8357</v>
      </c>
      <c r="G64" s="928">
        <f>+G22-G38+G56-G63</f>
        <v>8357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-8357</v>
      </c>
      <c r="G66" s="938">
        <f>SUM(+G68+G76+G77+G84+G85+G86+G89+G90+G91+G92+G93+G94+G95)</f>
        <v>-8357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0</v>
      </c>
      <c r="F86" s="905">
        <f>+F87+F88</f>
        <v>-8357</v>
      </c>
      <c r="G86" s="906">
        <f>+G87+G88</f>
        <v>-8357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-8357</v>
      </c>
      <c r="G88" s="964">
        <f>+OTCHET!I521+OTCHET!I524+OTCHET!I544</f>
        <v>-8357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308"/>
  <sheetViews>
    <sheetView zoomScale="75" zoomScaleNormal="75" zoomScaleSheetLayoutView="85" workbookViewId="0" topLeftCell="B683">
      <selection activeCell="G657" sqref="G65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КСФ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 t="s">
        <v>1694</v>
      </c>
      <c r="C9" s="1823"/>
      <c r="D9" s="1824"/>
      <c r="E9" s="115">
        <v>43831</v>
      </c>
      <c r="F9" s="116">
        <v>43982</v>
      </c>
      <c r="G9" s="113"/>
      <c r="H9" s="1415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6" t="s">
        <v>966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Несебър</v>
      </c>
      <c r="C12" s="1785"/>
      <c r="D12" s="1786"/>
      <c r="E12" s="118" t="s">
        <v>960</v>
      </c>
      <c r="F12" s="1586" t="s">
        <v>1373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5" t="s">
        <v>2057</v>
      </c>
      <c r="F19" s="1826"/>
      <c r="G19" s="1826"/>
      <c r="H19" s="1827"/>
      <c r="I19" s="1831" t="s">
        <v>2058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468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470</v>
      </c>
      <c r="D28" s="181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КСФ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Несебър</v>
      </c>
      <c r="C176" s="1782"/>
      <c r="D176" s="1783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Несебър</v>
      </c>
      <c r="C179" s="1785"/>
      <c r="D179" s="1786"/>
      <c r="E179" s="231" t="s">
        <v>888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5" t="s">
        <v>2059</v>
      </c>
      <c r="F183" s="1826"/>
      <c r="G183" s="1826"/>
      <c r="H183" s="1827"/>
      <c r="I183" s="1834" t="s">
        <v>2060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742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39192</v>
      </c>
      <c r="J187" s="275">
        <f t="shared" si="41"/>
        <v>1027</v>
      </c>
      <c r="K187" s="276">
        <f t="shared" si="41"/>
        <v>0</v>
      </c>
      <c r="L187" s="273">
        <f t="shared" si="41"/>
        <v>40219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39192</v>
      </c>
      <c r="J188" s="283">
        <f t="shared" si="43"/>
        <v>1027</v>
      </c>
      <c r="K188" s="284">
        <f t="shared" si="43"/>
        <v>0</v>
      </c>
      <c r="L188" s="281">
        <f t="shared" si="43"/>
        <v>40219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0" t="s">
        <v>745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483</v>
      </c>
      <c r="J190" s="275">
        <f t="shared" si="44"/>
        <v>0</v>
      </c>
      <c r="K190" s="276">
        <f t="shared" si="44"/>
        <v>0</v>
      </c>
      <c r="L190" s="273">
        <f t="shared" si="44"/>
        <v>483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369</v>
      </c>
      <c r="J192" s="297">
        <f t="shared" si="45"/>
        <v>0</v>
      </c>
      <c r="K192" s="298">
        <f t="shared" si="45"/>
        <v>0</v>
      </c>
      <c r="L192" s="295">
        <f t="shared" si="45"/>
        <v>369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47</v>
      </c>
      <c r="J193" s="297">
        <f t="shared" si="45"/>
        <v>0</v>
      </c>
      <c r="K193" s="298">
        <f t="shared" si="45"/>
        <v>0</v>
      </c>
      <c r="L193" s="295">
        <f t="shared" si="45"/>
        <v>47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67</v>
      </c>
      <c r="J194" s="297">
        <f t="shared" si="45"/>
        <v>0</v>
      </c>
      <c r="K194" s="298">
        <f t="shared" si="45"/>
        <v>0</v>
      </c>
      <c r="L194" s="295">
        <f t="shared" si="45"/>
        <v>67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194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8758</v>
      </c>
      <c r="J196" s="275">
        <f t="shared" si="46"/>
        <v>255</v>
      </c>
      <c r="K196" s="276">
        <f t="shared" si="46"/>
        <v>0</v>
      </c>
      <c r="L196" s="273">
        <f t="shared" si="46"/>
        <v>9013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4855</v>
      </c>
      <c r="J197" s="283">
        <f t="shared" si="47"/>
        <v>154</v>
      </c>
      <c r="K197" s="284">
        <f t="shared" si="47"/>
        <v>0</v>
      </c>
      <c r="L197" s="281">
        <f t="shared" si="47"/>
        <v>5009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891</v>
      </c>
      <c r="J198" s="297">
        <f t="shared" si="47"/>
        <v>0</v>
      </c>
      <c r="K198" s="298">
        <f t="shared" si="47"/>
        <v>0</v>
      </c>
      <c r="L198" s="295">
        <f t="shared" si="47"/>
        <v>891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2015</v>
      </c>
      <c r="J200" s="297">
        <f t="shared" si="47"/>
        <v>63</v>
      </c>
      <c r="K200" s="298">
        <f t="shared" si="47"/>
        <v>0</v>
      </c>
      <c r="L200" s="295">
        <f t="shared" si="47"/>
        <v>2078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997</v>
      </c>
      <c r="J201" s="297">
        <f t="shared" si="47"/>
        <v>38</v>
      </c>
      <c r="K201" s="298">
        <f t="shared" si="47"/>
        <v>0</v>
      </c>
      <c r="L201" s="295">
        <f t="shared" si="47"/>
        <v>1035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199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200</v>
      </c>
      <c r="D205" s="1811"/>
      <c r="E205" s="310">
        <f t="shared" si="48"/>
        <v>1000</v>
      </c>
      <c r="F205" s="274">
        <f t="shared" si="48"/>
        <v>1000</v>
      </c>
      <c r="G205" s="275">
        <f t="shared" si="48"/>
        <v>0</v>
      </c>
      <c r="H205" s="276">
        <f t="shared" si="48"/>
        <v>0</v>
      </c>
      <c r="I205" s="274">
        <f t="shared" si="48"/>
        <v>4111</v>
      </c>
      <c r="J205" s="275">
        <f t="shared" si="48"/>
        <v>0</v>
      </c>
      <c r="K205" s="276">
        <f t="shared" si="48"/>
        <v>0</v>
      </c>
      <c r="L205" s="310">
        <f t="shared" si="48"/>
        <v>4111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3323</v>
      </c>
      <c r="J210" s="297">
        <f t="shared" si="49"/>
        <v>0</v>
      </c>
      <c r="K210" s="298">
        <f t="shared" si="49"/>
        <v>0</v>
      </c>
      <c r="L210" s="295">
        <f t="shared" si="49"/>
        <v>3323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1000</v>
      </c>
      <c r="F212" s="321">
        <f t="shared" si="49"/>
        <v>1000</v>
      </c>
      <c r="G212" s="322">
        <f t="shared" si="49"/>
        <v>0</v>
      </c>
      <c r="H212" s="323">
        <f t="shared" si="49"/>
        <v>0</v>
      </c>
      <c r="I212" s="321">
        <f t="shared" si="49"/>
        <v>788</v>
      </c>
      <c r="J212" s="322">
        <f t="shared" si="49"/>
        <v>0</v>
      </c>
      <c r="K212" s="323">
        <f t="shared" si="49"/>
        <v>0</v>
      </c>
      <c r="L212" s="320">
        <f t="shared" si="49"/>
        <v>788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272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720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219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221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222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223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1655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224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234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235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3491</v>
      </c>
      <c r="J256" s="275">
        <f t="shared" si="62"/>
        <v>0</v>
      </c>
      <c r="K256" s="276">
        <f t="shared" si="62"/>
        <v>0</v>
      </c>
      <c r="L256" s="310">
        <f t="shared" si="62"/>
        <v>3491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4" t="s">
        <v>236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237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477</v>
      </c>
      <c r="J258" s="275">
        <f t="shared" si="62"/>
        <v>0</v>
      </c>
      <c r="K258" s="276">
        <f t="shared" si="62"/>
        <v>0</v>
      </c>
      <c r="L258" s="310">
        <f t="shared" si="62"/>
        <v>477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477</v>
      </c>
      <c r="J262" s="297">
        <f t="shared" si="63"/>
        <v>0</v>
      </c>
      <c r="K262" s="298">
        <f t="shared" si="63"/>
        <v>0</v>
      </c>
      <c r="L262" s="295">
        <f t="shared" si="63"/>
        <v>477</v>
      </c>
      <c r="M262" s="7">
        <f t="shared" si="61"/>
        <v>1</v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1660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1657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1658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247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273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248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249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623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683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684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912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692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1000</v>
      </c>
      <c r="F301" s="396">
        <f t="shared" si="77"/>
        <v>1000</v>
      </c>
      <c r="G301" s="397">
        <f t="shared" si="77"/>
        <v>0</v>
      </c>
      <c r="H301" s="398">
        <f t="shared" si="77"/>
        <v>0</v>
      </c>
      <c r="I301" s="396">
        <f t="shared" si="77"/>
        <v>56512</v>
      </c>
      <c r="J301" s="397">
        <f t="shared" si="77"/>
        <v>1282</v>
      </c>
      <c r="K301" s="398">
        <f t="shared" si="77"/>
        <v>0</v>
      </c>
      <c r="L301" s="395">
        <f t="shared" si="77"/>
        <v>57794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КСФ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 t="str">
        <f>$B$9</f>
        <v>Несебър</v>
      </c>
      <c r="C350" s="1782"/>
      <c r="D350" s="1783"/>
      <c r="E350" s="115">
        <f>$E$9</f>
        <v>43831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Несебър</v>
      </c>
      <c r="C353" s="1785"/>
      <c r="D353" s="1786"/>
      <c r="E353" s="410" t="s">
        <v>888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7" t="s">
        <v>2061</v>
      </c>
      <c r="F357" s="1838"/>
      <c r="G357" s="1838"/>
      <c r="H357" s="1839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4" t="s">
        <v>276</v>
      </c>
      <c r="D361" s="179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8" t="s">
        <v>287</v>
      </c>
      <c r="D375" s="1759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8" t="s">
        <v>309</v>
      </c>
      <c r="D383" s="1759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8" t="s">
        <v>253</v>
      </c>
      <c r="D388" s="1759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8" t="s">
        <v>254</v>
      </c>
      <c r="D391" s="1759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8" t="s">
        <v>256</v>
      </c>
      <c r="D396" s="1759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73</v>
      </c>
      <c r="K396" s="445">
        <f>SUM(K397:K398)</f>
        <v>0</v>
      </c>
      <c r="L396" s="1378">
        <f t="shared" si="88"/>
        <v>73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73</v>
      </c>
      <c r="K397" s="154">
        <v>0</v>
      </c>
      <c r="L397" s="1379">
        <f>I397+J397+K397</f>
        <v>73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8" t="s">
        <v>257</v>
      </c>
      <c r="D399" s="1759"/>
      <c r="E399" s="1378">
        <f aca="true" t="shared" si="89" ref="E399:L399">SUM(E400:E401)</f>
        <v>1000</v>
      </c>
      <c r="F399" s="459">
        <f t="shared" si="89"/>
        <v>1000</v>
      </c>
      <c r="G399" s="473">
        <f t="shared" si="89"/>
        <v>0</v>
      </c>
      <c r="H399" s="445">
        <f>SUM(H400:H401)</f>
        <v>0</v>
      </c>
      <c r="I399" s="459">
        <f t="shared" si="89"/>
        <v>64283</v>
      </c>
      <c r="J399" s="444">
        <f t="shared" si="89"/>
        <v>1910</v>
      </c>
      <c r="K399" s="445">
        <f>SUM(K400:K401)</f>
        <v>0</v>
      </c>
      <c r="L399" s="1378">
        <f t="shared" si="89"/>
        <v>66193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1000</v>
      </c>
      <c r="F400" s="158">
        <v>1000</v>
      </c>
      <c r="G400" s="159"/>
      <c r="H400" s="154">
        <v>0</v>
      </c>
      <c r="I400" s="158">
        <v>64283</v>
      </c>
      <c r="J400" s="159">
        <v>1910</v>
      </c>
      <c r="K400" s="154">
        <v>0</v>
      </c>
      <c r="L400" s="1379">
        <f>I400+J400+K400</f>
        <v>66193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8" t="s">
        <v>919</v>
      </c>
      <c r="D402" s="1759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8" t="s">
        <v>678</v>
      </c>
      <c r="D405" s="175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8" t="s">
        <v>679</v>
      </c>
      <c r="D406" s="1759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8" t="s">
        <v>697</v>
      </c>
      <c r="D409" s="1759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8" t="s">
        <v>260</v>
      </c>
      <c r="D412" s="1759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1000</v>
      </c>
      <c r="F419" s="495">
        <f t="shared" si="95"/>
        <v>1000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64283</v>
      </c>
      <c r="J419" s="496">
        <f t="shared" si="95"/>
        <v>1983</v>
      </c>
      <c r="K419" s="515">
        <f>SUM(K361,K375,K383,K388,K391,K396,K399,K402,K405,K406,K409,K412)</f>
        <v>0</v>
      </c>
      <c r="L419" s="512">
        <f t="shared" si="95"/>
        <v>66266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8" t="s">
        <v>765</v>
      </c>
      <c r="D422" s="175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8" t="s">
        <v>702</v>
      </c>
      <c r="D423" s="175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8" t="s">
        <v>261</v>
      </c>
      <c r="D424" s="1759"/>
      <c r="E424" s="1378">
        <f>F424+G424+H424</f>
        <v>0</v>
      </c>
      <c r="F424" s="483"/>
      <c r="G424" s="484"/>
      <c r="H424" s="1475">
        <v>0</v>
      </c>
      <c r="I424" s="483">
        <v>586</v>
      </c>
      <c r="J424" s="484">
        <v>-701</v>
      </c>
      <c r="K424" s="1475">
        <v>0</v>
      </c>
      <c r="L424" s="1378">
        <f>I424+J424+K424</f>
        <v>-115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8" t="s">
        <v>681</v>
      </c>
      <c r="D425" s="175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8" t="s">
        <v>923</v>
      </c>
      <c r="D426" s="1759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586</v>
      </c>
      <c r="J429" s="514">
        <f t="shared" si="97"/>
        <v>-701</v>
      </c>
      <c r="K429" s="515">
        <f t="shared" si="97"/>
        <v>0</v>
      </c>
      <c r="L429" s="512">
        <f t="shared" si="97"/>
        <v>-115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КСФ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1" t="str">
        <f>$B$9</f>
        <v>Несебър</v>
      </c>
      <c r="C435" s="1782"/>
      <c r="D435" s="1783"/>
      <c r="E435" s="115">
        <f>$E$9</f>
        <v>43831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4" t="str">
        <f>$B$12</f>
        <v>Несебър</v>
      </c>
      <c r="C438" s="1785"/>
      <c r="D438" s="1786"/>
      <c r="E438" s="410" t="s">
        <v>888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5" t="s">
        <v>2063</v>
      </c>
      <c r="F442" s="1826"/>
      <c r="G442" s="1826"/>
      <c r="H442" s="1827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8357</v>
      </c>
      <c r="J445" s="547">
        <f t="shared" si="99"/>
        <v>0</v>
      </c>
      <c r="K445" s="548">
        <f t="shared" si="99"/>
        <v>0</v>
      </c>
      <c r="L445" s="549">
        <f t="shared" si="99"/>
        <v>8357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-8357</v>
      </c>
      <c r="J446" s="554">
        <f t="shared" si="100"/>
        <v>0</v>
      </c>
      <c r="K446" s="555">
        <f t="shared" si="100"/>
        <v>0</v>
      </c>
      <c r="L446" s="556">
        <f>+L597</f>
        <v>-8357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КСФ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1" t="str">
        <f>$B$9</f>
        <v>Несебър</v>
      </c>
      <c r="C451" s="1782"/>
      <c r="D451" s="1783"/>
      <c r="E451" s="115">
        <f>$E$9</f>
        <v>43831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4" t="str">
        <f>$B$12</f>
        <v>Несебър</v>
      </c>
      <c r="C454" s="1785"/>
      <c r="D454" s="1786"/>
      <c r="E454" s="410" t="s">
        <v>888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8" t="s">
        <v>2065</v>
      </c>
      <c r="F458" s="1829"/>
      <c r="G458" s="1829"/>
      <c r="H458" s="1830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3" t="s">
        <v>766</v>
      </c>
      <c r="D461" s="1774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8" t="s">
        <v>769</v>
      </c>
      <c r="D465" s="176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8" t="s">
        <v>1956</v>
      </c>
      <c r="D468" s="176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3" t="s">
        <v>772</v>
      </c>
      <c r="D471" s="1774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9" t="s">
        <v>779</v>
      </c>
      <c r="D478" s="177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1" t="s">
        <v>927</v>
      </c>
      <c r="D481" s="1771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6" t="s">
        <v>932</v>
      </c>
      <c r="D497" s="177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6" t="s">
        <v>24</v>
      </c>
      <c r="D502" s="177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5" t="s">
        <v>933</v>
      </c>
      <c r="D503" s="177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1" t="s">
        <v>33</v>
      </c>
      <c r="D512" s="1771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1" t="s">
        <v>37</v>
      </c>
      <c r="D516" s="1771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1" t="s">
        <v>934</v>
      </c>
      <c r="D521" s="177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6" t="s">
        <v>935</v>
      </c>
      <c r="D524" s="176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-8357</v>
      </c>
      <c r="J524" s="580">
        <f t="shared" si="120"/>
        <v>0</v>
      </c>
      <c r="K524" s="581">
        <f t="shared" si="120"/>
        <v>0</v>
      </c>
      <c r="L524" s="578">
        <f t="shared" si="120"/>
        <v>-8357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0</v>
      </c>
      <c r="F527" s="158"/>
      <c r="G527" s="159"/>
      <c r="H527" s="585">
        <v>0</v>
      </c>
      <c r="I527" s="158">
        <v>-8357</v>
      </c>
      <c r="J527" s="159"/>
      <c r="K527" s="585">
        <v>0</v>
      </c>
      <c r="L527" s="1387">
        <f t="shared" si="116"/>
        <v>-8357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9" t="s">
        <v>313</v>
      </c>
      <c r="D531" s="178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1" t="s">
        <v>937</v>
      </c>
      <c r="D535" s="177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6" t="s">
        <v>938</v>
      </c>
      <c r="D536" s="177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8" t="s">
        <v>939</v>
      </c>
      <c r="D541" s="176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1" t="s">
        <v>940</v>
      </c>
      <c r="D544" s="1771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8" t="s">
        <v>949</v>
      </c>
      <c r="D566" s="177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8" t="s">
        <v>954</v>
      </c>
      <c r="D586" s="176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8" t="s">
        <v>831</v>
      </c>
      <c r="D591" s="176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-8357</v>
      </c>
      <c r="J597" s="664">
        <f t="shared" si="133"/>
        <v>0</v>
      </c>
      <c r="K597" s="666">
        <f t="shared" si="133"/>
        <v>0</v>
      </c>
      <c r="L597" s="662">
        <f t="shared" si="133"/>
        <v>-8357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0"/>
      <c r="H600" s="1761"/>
      <c r="I600" s="1761"/>
      <c r="J600" s="176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8" t="s">
        <v>875</v>
      </c>
      <c r="H601" s="1748"/>
      <c r="I601" s="1748"/>
      <c r="J601" s="174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3"/>
      <c r="H603" s="1764"/>
      <c r="I603" s="1764"/>
      <c r="J603" s="1765"/>
      <c r="K603" s="103"/>
      <c r="L603" s="228"/>
      <c r="M603" s="7">
        <v>1</v>
      </c>
      <c r="N603" s="518"/>
    </row>
    <row r="604" spans="1:14" ht="21.75" customHeight="1">
      <c r="A604" s="23"/>
      <c r="B604" s="1746" t="s">
        <v>878</v>
      </c>
      <c r="C604" s="1747"/>
      <c r="D604" s="672" t="s">
        <v>879</v>
      </c>
      <c r="E604" s="673"/>
      <c r="F604" s="674"/>
      <c r="G604" s="1748" t="s">
        <v>875</v>
      </c>
      <c r="H604" s="1748"/>
      <c r="I604" s="1748"/>
      <c r="J604" s="1748"/>
      <c r="K604" s="103"/>
      <c r="L604" s="228"/>
      <c r="M604" s="7">
        <v>1</v>
      </c>
      <c r="N604" s="518"/>
    </row>
    <row r="605" spans="1:14" ht="24.75" customHeight="1">
      <c r="A605" s="36"/>
      <c r="B605" s="1749"/>
      <c r="C605" s="1750"/>
      <c r="D605" s="675" t="s">
        <v>880</v>
      </c>
      <c r="E605" s="676"/>
      <c r="F605" s="677"/>
      <c r="G605" s="678" t="s">
        <v>881</v>
      </c>
      <c r="H605" s="1751"/>
      <c r="I605" s="1752"/>
      <c r="J605" s="175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89" t="str">
        <f>$B$7</f>
        <v>ОТЧЕТНИ ДАННИ ПО ЕБК ЗА СМЕТКИТЕ ЗА СРЕДСТВАТА ОТ ЕВРОПЕЙСКИЯ СЪЮЗ - КСФ</v>
      </c>
      <c r="C621" s="1790"/>
      <c r="D621" s="179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</c>
    </row>
    <row r="623" spans="2:13" ht="18.75">
      <c r="B623" s="1781" t="str">
        <f>$B$9</f>
        <v>Несебър</v>
      </c>
      <c r="C623" s="1782"/>
      <c r="D623" s="1783"/>
      <c r="E623" s="115">
        <f>$E$9</f>
        <v>43831</v>
      </c>
      <c r="F623" s="226">
        <f>$F$9</f>
        <v>43982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840" t="str">
        <f>$B$12</f>
        <v>Несебър</v>
      </c>
      <c r="C626" s="1841"/>
      <c r="D626" s="1842"/>
      <c r="E626" s="410" t="s">
        <v>888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</c>
    </row>
    <row r="630" spans="2:13" ht="18.75">
      <c r="B630" s="247"/>
      <c r="C630" s="248"/>
      <c r="D630" s="249" t="s">
        <v>710</v>
      </c>
      <c r="E630" s="1825" t="s">
        <v>2054</v>
      </c>
      <c r="F630" s="1826"/>
      <c r="G630" s="1826"/>
      <c r="H630" s="1827"/>
      <c r="I630" s="1834" t="s">
        <v>2055</v>
      </c>
      <c r="J630" s="1835"/>
      <c r="K630" s="1835"/>
      <c r="L630" s="1836"/>
      <c r="M630" s="7">
        <f>(IF($E752&lt;&gt;0,$M$2,IF($L752&lt;&gt;0,$M$2,"")))</f>
      </c>
    </row>
    <row r="631" spans="2:13" ht="56.2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51"/>
      <c r="C633" s="1664" t="str">
        <f>VLOOKUP(D633,OP_LIST2,2,FALSE)</f>
        <v>98102</v>
      </c>
      <c r="D633" s="1452" t="s">
        <v>2071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</c>
    </row>
    <row r="634" spans="2:13" ht="15.75">
      <c r="B634" s="1454"/>
      <c r="C634" s="1459">
        <f>VLOOKUP(D635,EBK_DEIN2,2,FALSE)</f>
        <v>6623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</c>
    </row>
    <row r="635" spans="2:13" ht="15.75">
      <c r="B635" s="1450"/>
      <c r="C635" s="1587">
        <f>+C634</f>
        <v>6623</v>
      </c>
      <c r="D635" s="1452" t="s">
        <v>592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</c>
    </row>
    <row r="636" spans="2:13" ht="15.75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</c>
    </row>
    <row r="637" spans="2:14" ht="15.75">
      <c r="B637" s="272">
        <v>100</v>
      </c>
      <c r="C637" s="1814" t="s">
        <v>742</v>
      </c>
      <c r="D637" s="181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743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0" t="s">
        <v>745</v>
      </c>
      <c r="D640" s="181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2" t="s">
        <v>194</v>
      </c>
      <c r="D646" s="181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907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869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871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8" t="s">
        <v>199</v>
      </c>
      <c r="D654" s="1809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0" t="s">
        <v>200</v>
      </c>
      <c r="D655" s="181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872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799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908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4" t="s">
        <v>272</v>
      </c>
      <c r="D673" s="180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4" t="s">
        <v>720</v>
      </c>
      <c r="D677" s="180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4" t="s">
        <v>219</v>
      </c>
      <c r="D683" s="180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4" t="s">
        <v>221</v>
      </c>
      <c r="D686" s="180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6" t="s">
        <v>222</v>
      </c>
      <c r="D687" s="1807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6" t="s">
        <v>223</v>
      </c>
      <c r="D688" s="1807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6" t="s">
        <v>1659</v>
      </c>
      <c r="D689" s="1807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4" t="s">
        <v>224</v>
      </c>
      <c r="D690" s="180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1954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1973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2004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713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1656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4" t="s">
        <v>234</v>
      </c>
      <c r="D705" s="180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4" t="s">
        <v>235</v>
      </c>
      <c r="D706" s="180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4" t="s">
        <v>236</v>
      </c>
      <c r="D707" s="180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4" t="s">
        <v>237</v>
      </c>
      <c r="D708" s="180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4" t="s">
        <v>1660</v>
      </c>
      <c r="D715" s="180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4" t="s">
        <v>1657</v>
      </c>
      <c r="D719" s="180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4" t="s">
        <v>1658</v>
      </c>
      <c r="D720" s="180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6" t="s">
        <v>247</v>
      </c>
      <c r="D721" s="1807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4" t="s">
        <v>273</v>
      </c>
      <c r="D722" s="180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2" t="s">
        <v>248</v>
      </c>
      <c r="D725" s="1803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2" t="s">
        <v>249</v>
      </c>
      <c r="D726" s="180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2" t="s">
        <v>623</v>
      </c>
      <c r="D734" s="180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2" t="s">
        <v>683</v>
      </c>
      <c r="D737" s="180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4" t="s">
        <v>684</v>
      </c>
      <c r="D738" s="180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7" t="s">
        <v>912</v>
      </c>
      <c r="D743" s="1798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9" t="s">
        <v>692</v>
      </c>
      <c r="D747" s="1800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9" t="s">
        <v>692</v>
      </c>
      <c r="D748" s="1800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739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89" t="str">
        <f>$B$7</f>
        <v>ОТЧЕТНИ ДАННИ ПО ЕБК ЗА СМЕТКИТЕ ЗА СРЕДСТВАТА ОТ ЕВРОПЕЙСКИЯ СЪЮЗ - КСФ</v>
      </c>
      <c r="C759" s="1790"/>
      <c r="D759" s="179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833</v>
      </c>
      <c r="G760" s="237"/>
      <c r="H760" s="1362" t="s">
        <v>1250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1" t="str">
        <f>$B$9</f>
        <v>Несебър</v>
      </c>
      <c r="C761" s="1782"/>
      <c r="D761" s="1783"/>
      <c r="E761" s="115">
        <f>$E$9</f>
        <v>43831</v>
      </c>
      <c r="F761" s="226">
        <f>$F$9</f>
        <v>43982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0" t="str">
        <f>$B$12</f>
        <v>Несебър</v>
      </c>
      <c r="C764" s="1841"/>
      <c r="D764" s="1842"/>
      <c r="E764" s="410" t="s">
        <v>888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889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710</v>
      </c>
      <c r="E768" s="1825" t="s">
        <v>2054</v>
      </c>
      <c r="F768" s="1826"/>
      <c r="G768" s="1826"/>
      <c r="H768" s="1827"/>
      <c r="I768" s="1834" t="s">
        <v>2055</v>
      </c>
      <c r="J768" s="1835"/>
      <c r="K768" s="1835"/>
      <c r="L768" s="183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711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741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98102</v>
      </c>
      <c r="D771" s="1452" t="s">
        <v>2071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6627</v>
      </c>
      <c r="D772" s="1458" t="s">
        <v>790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6627</v>
      </c>
      <c r="D773" s="1452" t="s">
        <v>484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712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4" t="s">
        <v>742</v>
      </c>
      <c r="D775" s="181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417</v>
      </c>
      <c r="K775" s="276">
        <f t="shared" si="170"/>
        <v>0</v>
      </c>
      <c r="L775" s="273">
        <f t="shared" si="170"/>
        <v>417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743</v>
      </c>
      <c r="E776" s="281">
        <f>F776+G776+H776</f>
        <v>0</v>
      </c>
      <c r="F776" s="152"/>
      <c r="G776" s="153"/>
      <c r="H776" s="1418"/>
      <c r="I776" s="152"/>
      <c r="J776" s="153">
        <v>417</v>
      </c>
      <c r="K776" s="1418"/>
      <c r="L776" s="281">
        <f>I776+J776+K776</f>
        <v>417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744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0" t="s">
        <v>745</v>
      </c>
      <c r="D778" s="1811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746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747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2" t="s">
        <v>194</v>
      </c>
      <c r="D784" s="1813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137</v>
      </c>
      <c r="K784" s="276">
        <f t="shared" si="173"/>
        <v>0</v>
      </c>
      <c r="L784" s="273">
        <f t="shared" si="173"/>
        <v>137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83</v>
      </c>
      <c r="K785" s="1418"/>
      <c r="L785" s="281">
        <f aca="true" t="shared" si="175" ref="L785:L792">I785+J785+K785</f>
        <v>83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907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869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33</v>
      </c>
      <c r="K788" s="1420"/>
      <c r="L788" s="295">
        <f t="shared" si="175"/>
        <v>33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21</v>
      </c>
      <c r="K789" s="1420"/>
      <c r="L789" s="295">
        <f t="shared" si="175"/>
        <v>21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871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08" t="s">
        <v>199</v>
      </c>
      <c r="D792" s="1809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0" t="s">
        <v>200</v>
      </c>
      <c r="D793" s="181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872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799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908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4" t="s">
        <v>272</v>
      </c>
      <c r="D811" s="1805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909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910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911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4" t="s">
        <v>720</v>
      </c>
      <c r="D815" s="1805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4" t="s">
        <v>219</v>
      </c>
      <c r="D821" s="1805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4" t="s">
        <v>221</v>
      </c>
      <c r="D824" s="1805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6" t="s">
        <v>222</v>
      </c>
      <c r="D825" s="1807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6" t="s">
        <v>223</v>
      </c>
      <c r="D826" s="1807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6" t="s">
        <v>1659</v>
      </c>
      <c r="D827" s="1807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4" t="s">
        <v>224</v>
      </c>
      <c r="D828" s="1805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1954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1973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2004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713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1656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4" t="s">
        <v>234</v>
      </c>
      <c r="D843" s="1805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4" t="s">
        <v>235</v>
      </c>
      <c r="D844" s="1805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4" t="s">
        <v>236</v>
      </c>
      <c r="D845" s="1805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4" t="s">
        <v>237</v>
      </c>
      <c r="D846" s="1805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4" t="s">
        <v>1660</v>
      </c>
      <c r="D853" s="1805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4" t="s">
        <v>1657</v>
      </c>
      <c r="D857" s="1805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4" t="s">
        <v>1658</v>
      </c>
      <c r="D858" s="1805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6" t="s">
        <v>247</v>
      </c>
      <c r="D859" s="1807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4" t="s">
        <v>273</v>
      </c>
      <c r="D860" s="1805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2" t="s">
        <v>248</v>
      </c>
      <c r="D863" s="1803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2" t="s">
        <v>249</v>
      </c>
      <c r="D864" s="180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2" t="s">
        <v>623</v>
      </c>
      <c r="D872" s="180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2" t="s">
        <v>683</v>
      </c>
      <c r="D875" s="1803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4" t="s">
        <v>684</v>
      </c>
      <c r="D876" s="1805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685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686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687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688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7" t="s">
        <v>912</v>
      </c>
      <c r="D881" s="1798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689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690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691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9" t="s">
        <v>692</v>
      </c>
      <c r="D885" s="1800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9" t="s">
        <v>692</v>
      </c>
      <c r="D886" s="1800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739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554</v>
      </c>
      <c r="K890" s="398">
        <f t="shared" si="205"/>
        <v>0</v>
      </c>
      <c r="L890" s="395">
        <f t="shared" si="205"/>
        <v>554</v>
      </c>
      <c r="M890" s="12">
        <f t="shared" si="202"/>
        <v>1</v>
      </c>
      <c r="N890" s="73" t="str">
        <f>LEFT(C772,1)</f>
        <v>6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89" t="str">
        <f>$B$7</f>
        <v>ОТЧЕТНИ ДАННИ ПО ЕБК ЗА СМЕТКИТЕ ЗА СРЕДСТВАТА ОТ ЕВРОПЕЙСКИЯ СЪЮЗ - КСФ</v>
      </c>
      <c r="C897" s="1790"/>
      <c r="D897" s="1790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833</v>
      </c>
      <c r="G898" s="237"/>
      <c r="H898" s="1362" t="s">
        <v>1250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1" t="str">
        <f>$B$9</f>
        <v>Несебър</v>
      </c>
      <c r="C899" s="1782"/>
      <c r="D899" s="1783"/>
      <c r="E899" s="115">
        <f>$E$9</f>
        <v>43831</v>
      </c>
      <c r="F899" s="226">
        <f>$F$9</f>
        <v>43982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0" t="str">
        <f>$B$12</f>
        <v>Несебър</v>
      </c>
      <c r="C902" s="1841"/>
      <c r="D902" s="1842"/>
      <c r="E902" s="410" t="s">
        <v>888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889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710</v>
      </c>
      <c r="E906" s="1825" t="s">
        <v>2054</v>
      </c>
      <c r="F906" s="1826"/>
      <c r="G906" s="1826"/>
      <c r="H906" s="1827"/>
      <c r="I906" s="1834" t="s">
        <v>2055</v>
      </c>
      <c r="J906" s="1835"/>
      <c r="K906" s="1835"/>
      <c r="L906" s="1836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711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741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 t="str">
        <f>VLOOKUP(D909,OP_LIST2,2,FALSE)</f>
        <v>98301</v>
      </c>
      <c r="D909" s="1452" t="s">
        <v>651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3311</v>
      </c>
      <c r="D910" s="1458" t="s">
        <v>790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3311</v>
      </c>
      <c r="D911" s="1452" t="s">
        <v>1968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712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814" t="s">
        <v>742</v>
      </c>
      <c r="D913" s="1815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7497</v>
      </c>
      <c r="J913" s="275">
        <f t="shared" si="206"/>
        <v>0</v>
      </c>
      <c r="K913" s="276">
        <f t="shared" si="206"/>
        <v>0</v>
      </c>
      <c r="L913" s="273">
        <f t="shared" si="206"/>
        <v>7497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743</v>
      </c>
      <c r="E914" s="281">
        <f>F914+G914+H914</f>
        <v>0</v>
      </c>
      <c r="F914" s="152"/>
      <c r="G914" s="153"/>
      <c r="H914" s="1418"/>
      <c r="I914" s="152">
        <v>7497</v>
      </c>
      <c r="J914" s="153"/>
      <c r="K914" s="1418"/>
      <c r="L914" s="281">
        <f>I914+J914+K914</f>
        <v>7497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744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810" t="s">
        <v>745</v>
      </c>
      <c r="D916" s="1811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114</v>
      </c>
      <c r="J916" s="275">
        <f t="shared" si="208"/>
        <v>0</v>
      </c>
      <c r="K916" s="276">
        <f t="shared" si="208"/>
        <v>0</v>
      </c>
      <c r="L916" s="273">
        <f t="shared" si="208"/>
        <v>114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746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747</v>
      </c>
      <c r="E918" s="295">
        <f>F918+G918+H918</f>
        <v>0</v>
      </c>
      <c r="F918" s="158"/>
      <c r="G918" s="159"/>
      <c r="H918" s="1420"/>
      <c r="I918" s="158">
        <v>0</v>
      </c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>
        <v>47</v>
      </c>
      <c r="J919" s="159"/>
      <c r="K919" s="1420"/>
      <c r="L919" s="295">
        <f>I919+J919+K919</f>
        <v>47</v>
      </c>
      <c r="M919" s="12">
        <f t="shared" si="207"/>
        <v>1</v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>
        <v>67</v>
      </c>
      <c r="J920" s="159"/>
      <c r="K920" s="1420"/>
      <c r="L920" s="295">
        <f>I920+J920+K920</f>
        <v>67</v>
      </c>
      <c r="M920" s="12">
        <f t="shared" si="207"/>
        <v>1</v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812" t="s">
        <v>194</v>
      </c>
      <c r="D922" s="1813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1681</v>
      </c>
      <c r="J922" s="275">
        <f t="shared" si="209"/>
        <v>0</v>
      </c>
      <c r="K922" s="276">
        <f t="shared" si="209"/>
        <v>0</v>
      </c>
      <c r="L922" s="273">
        <f t="shared" si="209"/>
        <v>1681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>
        <v>976</v>
      </c>
      <c r="J923" s="153"/>
      <c r="K923" s="1418"/>
      <c r="L923" s="281">
        <f aca="true" t="shared" si="211" ref="L923:L930">I923+J923+K923</f>
        <v>976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907</v>
      </c>
      <c r="E924" s="295">
        <f t="shared" si="210"/>
        <v>0</v>
      </c>
      <c r="F924" s="158"/>
      <c r="G924" s="159"/>
      <c r="H924" s="1420"/>
      <c r="I924" s="158">
        <v>77</v>
      </c>
      <c r="J924" s="159"/>
      <c r="K924" s="1420"/>
      <c r="L924" s="295">
        <f t="shared" si="211"/>
        <v>77</v>
      </c>
      <c r="M924" s="12">
        <f t="shared" si="207"/>
        <v>1</v>
      </c>
      <c r="N924" s="13"/>
    </row>
    <row r="925" spans="2:14" ht="15.75">
      <c r="B925" s="306"/>
      <c r="C925" s="304">
        <v>558</v>
      </c>
      <c r="D925" s="307" t="s">
        <v>869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>
        <v>462</v>
      </c>
      <c r="J926" s="159"/>
      <c r="K926" s="1420"/>
      <c r="L926" s="295">
        <f t="shared" si="211"/>
        <v>462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>
        <v>166</v>
      </c>
      <c r="J927" s="159"/>
      <c r="K927" s="1420"/>
      <c r="L927" s="295">
        <f t="shared" si="211"/>
        <v>166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871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808" t="s">
        <v>199</v>
      </c>
      <c r="D930" s="1809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810" t="s">
        <v>200</v>
      </c>
      <c r="D931" s="1811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1346</v>
      </c>
      <c r="J931" s="275">
        <f t="shared" si="212"/>
        <v>0</v>
      </c>
      <c r="K931" s="276">
        <f t="shared" si="212"/>
        <v>0</v>
      </c>
      <c r="L931" s="310">
        <f t="shared" si="212"/>
        <v>1346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>
        <v>1185</v>
      </c>
      <c r="J936" s="159"/>
      <c r="K936" s="1420"/>
      <c r="L936" s="295">
        <f t="shared" si="214"/>
        <v>1185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>
        <v>161</v>
      </c>
      <c r="J938" s="455"/>
      <c r="K938" s="1428"/>
      <c r="L938" s="320">
        <f t="shared" si="214"/>
        <v>161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872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799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908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804" t="s">
        <v>272</v>
      </c>
      <c r="D949" s="1805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909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910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911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804" t="s">
        <v>720</v>
      </c>
      <c r="D953" s="1805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804" t="s">
        <v>219</v>
      </c>
      <c r="D959" s="1805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804" t="s">
        <v>221</v>
      </c>
      <c r="D962" s="1805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806" t="s">
        <v>222</v>
      </c>
      <c r="D963" s="1807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806" t="s">
        <v>223</v>
      </c>
      <c r="D964" s="1807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806" t="s">
        <v>1659</v>
      </c>
      <c r="D965" s="1807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804" t="s">
        <v>224</v>
      </c>
      <c r="D966" s="1805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1954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1973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2004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713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1656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804" t="s">
        <v>234</v>
      </c>
      <c r="D981" s="1805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804" t="s">
        <v>235</v>
      </c>
      <c r="D982" s="1805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804" t="s">
        <v>236</v>
      </c>
      <c r="D983" s="1805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804" t="s">
        <v>237</v>
      </c>
      <c r="D984" s="1805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477</v>
      </c>
      <c r="J984" s="275">
        <f t="shared" si="228"/>
        <v>0</v>
      </c>
      <c r="K984" s="276">
        <f t="shared" si="228"/>
        <v>0</v>
      </c>
      <c r="L984" s="310">
        <f t="shared" si="228"/>
        <v>477</v>
      </c>
      <c r="M984" s="12">
        <f t="shared" si="227"/>
        <v>1</v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>
        <v>477</v>
      </c>
      <c r="J988" s="159"/>
      <c r="K988" s="1420"/>
      <c r="L988" s="295">
        <f t="shared" si="230"/>
        <v>477</v>
      </c>
      <c r="M988" s="12">
        <f t="shared" si="227"/>
        <v>1</v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804" t="s">
        <v>1660</v>
      </c>
      <c r="D991" s="1805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804" t="s">
        <v>1657</v>
      </c>
      <c r="D995" s="1805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804" t="s">
        <v>1658</v>
      </c>
      <c r="D996" s="1805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806" t="s">
        <v>247</v>
      </c>
      <c r="D997" s="1807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804" t="s">
        <v>273</v>
      </c>
      <c r="D998" s="1805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802" t="s">
        <v>248</v>
      </c>
      <c r="D1001" s="1803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802" t="s">
        <v>249</v>
      </c>
      <c r="D1002" s="1803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802" t="s">
        <v>623</v>
      </c>
      <c r="D1010" s="1803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802" t="s">
        <v>683</v>
      </c>
      <c r="D1013" s="1803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804" t="s">
        <v>684</v>
      </c>
      <c r="D1014" s="1805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685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686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687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688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7" t="s">
        <v>912</v>
      </c>
      <c r="D1019" s="1798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689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690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691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9" t="s">
        <v>692</v>
      </c>
      <c r="D1023" s="1800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9" t="s">
        <v>692</v>
      </c>
      <c r="D1024" s="1800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739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11115</v>
      </c>
      <c r="J1028" s="397">
        <f t="shared" si="241"/>
        <v>0</v>
      </c>
      <c r="K1028" s="398">
        <f t="shared" si="241"/>
        <v>0</v>
      </c>
      <c r="L1028" s="395">
        <f t="shared" si="241"/>
        <v>11115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789" t="str">
        <f>$B$7</f>
        <v>ОТЧЕТНИ ДАННИ ПО ЕБК ЗА СМЕТКИТЕ ЗА СРЕДСТВАТА ОТ ЕВРОПЕЙСКИЯ СЪЮЗ - КСФ</v>
      </c>
      <c r="C1035" s="1790"/>
      <c r="D1035" s="1790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833</v>
      </c>
      <c r="G1036" s="237"/>
      <c r="H1036" s="1362" t="s">
        <v>1250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1" t="str">
        <f>$B$9</f>
        <v>Несебър</v>
      </c>
      <c r="C1037" s="1782"/>
      <c r="D1037" s="1783"/>
      <c r="E1037" s="115">
        <f>$E$9</f>
        <v>43831</v>
      </c>
      <c r="F1037" s="226">
        <f>$F$9</f>
        <v>43982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0" t="str">
        <f>$B$12</f>
        <v>Несебър</v>
      </c>
      <c r="C1040" s="1841"/>
      <c r="D1040" s="1842"/>
      <c r="E1040" s="410" t="s">
        <v>888</v>
      </c>
      <c r="F1040" s="1360" t="str">
        <f>$F$12</f>
        <v>5206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889</v>
      </c>
      <c r="E1042" s="238">
        <f>$E$15</f>
        <v>98</v>
      </c>
      <c r="F1042" s="414" t="str">
        <f>$F$15</f>
        <v>СЕС - КСФ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710</v>
      </c>
      <c r="E1044" s="1825" t="s">
        <v>2054</v>
      </c>
      <c r="F1044" s="1826"/>
      <c r="G1044" s="1826"/>
      <c r="H1044" s="1827"/>
      <c r="I1044" s="1834" t="s">
        <v>2055</v>
      </c>
      <c r="J1044" s="1835"/>
      <c r="K1044" s="1835"/>
      <c r="L1044" s="1836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711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27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741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664" t="str">
        <f>VLOOKUP(D1047,OP_LIST2,2,FALSE)</f>
        <v>98301</v>
      </c>
      <c r="D1047" s="1452" t="s">
        <v>651</v>
      </c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3322</v>
      </c>
      <c r="D1048" s="1458" t="s">
        <v>790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3322</v>
      </c>
      <c r="D1049" s="1452" t="s">
        <v>1961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712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814" t="s">
        <v>742</v>
      </c>
      <c r="D1051" s="1815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31695</v>
      </c>
      <c r="J1051" s="275">
        <f t="shared" si="242"/>
        <v>0</v>
      </c>
      <c r="K1051" s="276">
        <f t="shared" si="242"/>
        <v>0</v>
      </c>
      <c r="L1051" s="273">
        <f t="shared" si="242"/>
        <v>31695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743</v>
      </c>
      <c r="E1052" s="281">
        <f>F1052+G1052+H1052</f>
        <v>0</v>
      </c>
      <c r="F1052" s="152"/>
      <c r="G1052" s="153"/>
      <c r="H1052" s="1418"/>
      <c r="I1052" s="152">
        <v>31695</v>
      </c>
      <c r="J1052" s="153"/>
      <c r="K1052" s="1418"/>
      <c r="L1052" s="281">
        <f>I1052+J1052+K1052</f>
        <v>31695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744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810" t="s">
        <v>745</v>
      </c>
      <c r="D1054" s="1811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369</v>
      </c>
      <c r="J1054" s="275">
        <f t="shared" si="244"/>
        <v>0</v>
      </c>
      <c r="K1054" s="276">
        <f t="shared" si="244"/>
        <v>0</v>
      </c>
      <c r="L1054" s="273">
        <f t="shared" si="244"/>
        <v>369</v>
      </c>
      <c r="M1054" s="12">
        <f t="shared" si="243"/>
        <v>1</v>
      </c>
      <c r="N1054" s="13"/>
    </row>
    <row r="1055" spans="2:14" ht="15.75">
      <c r="B1055" s="291"/>
      <c r="C1055" s="279">
        <v>201</v>
      </c>
      <c r="D1055" s="280" t="s">
        <v>746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747</v>
      </c>
      <c r="E1056" s="295">
        <f>F1056+G1056+H1056</f>
        <v>0</v>
      </c>
      <c r="F1056" s="158"/>
      <c r="G1056" s="159"/>
      <c r="H1056" s="1420"/>
      <c r="I1056" s="158">
        <v>369</v>
      </c>
      <c r="J1056" s="159"/>
      <c r="K1056" s="1420"/>
      <c r="L1056" s="295">
        <f>I1056+J1056+K1056</f>
        <v>369</v>
      </c>
      <c r="M1056" s="12">
        <f t="shared" si="243"/>
        <v>1</v>
      </c>
      <c r="N1056" s="13"/>
    </row>
    <row r="1057" spans="2:14" ht="31.5">
      <c r="B1057" s="299"/>
      <c r="C1057" s="293">
        <v>205</v>
      </c>
      <c r="D1057" s="294" t="s">
        <v>595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596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597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812" t="s">
        <v>194</v>
      </c>
      <c r="D1060" s="1813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7077</v>
      </c>
      <c r="J1060" s="275">
        <f t="shared" si="245"/>
        <v>0</v>
      </c>
      <c r="K1060" s="276">
        <f t="shared" si="245"/>
        <v>0</v>
      </c>
      <c r="L1060" s="273">
        <f t="shared" si="245"/>
        <v>7077</v>
      </c>
      <c r="M1060" s="12">
        <f t="shared" si="243"/>
        <v>1</v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>
        <v>3879</v>
      </c>
      <c r="J1061" s="153"/>
      <c r="K1061" s="1418"/>
      <c r="L1061" s="281">
        <f aca="true" t="shared" si="247" ref="L1061:L1068">I1061+J1061+K1061</f>
        <v>3879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907</v>
      </c>
      <c r="E1062" s="295">
        <f t="shared" si="246"/>
        <v>0</v>
      </c>
      <c r="F1062" s="158"/>
      <c r="G1062" s="159"/>
      <c r="H1062" s="1420"/>
      <c r="I1062" s="158">
        <v>814</v>
      </c>
      <c r="J1062" s="159"/>
      <c r="K1062" s="1420"/>
      <c r="L1062" s="295">
        <f t="shared" si="247"/>
        <v>814</v>
      </c>
      <c r="M1062" s="12">
        <f t="shared" si="243"/>
        <v>1</v>
      </c>
      <c r="N1062" s="13"/>
    </row>
    <row r="1063" spans="2:14" ht="15.75">
      <c r="B1063" s="306"/>
      <c r="C1063" s="304">
        <v>558</v>
      </c>
      <c r="D1063" s="307" t="s">
        <v>869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>
        <v>1553</v>
      </c>
      <c r="J1064" s="159"/>
      <c r="K1064" s="1420"/>
      <c r="L1064" s="295">
        <f t="shared" si="247"/>
        <v>1553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>
        <v>831</v>
      </c>
      <c r="J1065" s="159"/>
      <c r="K1065" s="1420"/>
      <c r="L1065" s="295">
        <f t="shared" si="247"/>
        <v>831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871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808" t="s">
        <v>199</v>
      </c>
      <c r="D1068" s="1809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810" t="s">
        <v>200</v>
      </c>
      <c r="D1069" s="1811"/>
      <c r="E1069" s="310">
        <f aca="true" t="shared" si="248" ref="E1069:L1069">SUM(E1070:E1086)</f>
        <v>1000</v>
      </c>
      <c r="F1069" s="274">
        <f t="shared" si="248"/>
        <v>1000</v>
      </c>
      <c r="G1069" s="275">
        <f t="shared" si="248"/>
        <v>0</v>
      </c>
      <c r="H1069" s="276">
        <f t="shared" si="248"/>
        <v>0</v>
      </c>
      <c r="I1069" s="274">
        <f t="shared" si="248"/>
        <v>2765</v>
      </c>
      <c r="J1069" s="275">
        <f t="shared" si="248"/>
        <v>0</v>
      </c>
      <c r="K1069" s="276">
        <f t="shared" si="248"/>
        <v>0</v>
      </c>
      <c r="L1069" s="310">
        <f t="shared" si="248"/>
        <v>2765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>
        <v>2138</v>
      </c>
      <c r="J1074" s="159"/>
      <c r="K1074" s="1420"/>
      <c r="L1074" s="295">
        <f t="shared" si="250"/>
        <v>2138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1000</v>
      </c>
      <c r="F1076" s="454">
        <v>1000</v>
      </c>
      <c r="G1076" s="455"/>
      <c r="H1076" s="1428"/>
      <c r="I1076" s="454">
        <v>627</v>
      </c>
      <c r="J1076" s="455"/>
      <c r="K1076" s="1428"/>
      <c r="L1076" s="320">
        <f t="shared" si="250"/>
        <v>627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872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799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908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804" t="s">
        <v>272</v>
      </c>
      <c r="D1087" s="1805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909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910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911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804" t="s">
        <v>720</v>
      </c>
      <c r="D1091" s="1805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804" t="s">
        <v>219</v>
      </c>
      <c r="D1097" s="1805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804" t="s">
        <v>221</v>
      </c>
      <c r="D1100" s="1805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806" t="s">
        <v>222</v>
      </c>
      <c r="D1101" s="1807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806" t="s">
        <v>223</v>
      </c>
      <c r="D1102" s="1807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806" t="s">
        <v>1659</v>
      </c>
      <c r="D1103" s="1807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804" t="s">
        <v>224</v>
      </c>
      <c r="D1104" s="1805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1954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1973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2004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713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1656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804" t="s">
        <v>234</v>
      </c>
      <c r="D1119" s="1805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804" t="s">
        <v>235</v>
      </c>
      <c r="D1120" s="1805"/>
      <c r="E1120" s="310">
        <f t="shared" si="261"/>
        <v>0</v>
      </c>
      <c r="F1120" s="1422"/>
      <c r="G1120" s="1423"/>
      <c r="H1120" s="1424"/>
      <c r="I1120" s="1422">
        <v>3491</v>
      </c>
      <c r="J1120" s="1423"/>
      <c r="K1120" s="1424"/>
      <c r="L1120" s="310">
        <f t="shared" si="262"/>
        <v>3491</v>
      </c>
      <c r="M1120" s="12">
        <f t="shared" si="263"/>
        <v>1</v>
      </c>
      <c r="N1120" s="13"/>
    </row>
    <row r="1121" spans="2:14" ht="15.75">
      <c r="B1121" s="272">
        <v>4100</v>
      </c>
      <c r="C1121" s="1804" t="s">
        <v>236</v>
      </c>
      <c r="D1121" s="1805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3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804" t="s">
        <v>237</v>
      </c>
      <c r="D1122" s="1805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804" t="s">
        <v>1660</v>
      </c>
      <c r="D1129" s="1805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804" t="s">
        <v>1657</v>
      </c>
      <c r="D1133" s="1805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804" t="s">
        <v>1658</v>
      </c>
      <c r="D1134" s="1805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806" t="s">
        <v>247</v>
      </c>
      <c r="D1135" s="1807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804" t="s">
        <v>273</v>
      </c>
      <c r="D1136" s="1805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802" t="s">
        <v>248</v>
      </c>
      <c r="D1139" s="1803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802" t="s">
        <v>249</v>
      </c>
      <c r="D1140" s="1803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618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619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620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621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622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802" t="s">
        <v>623</v>
      </c>
      <c r="D1148" s="1803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624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802" t="s">
        <v>683</v>
      </c>
      <c r="D1151" s="1803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804" t="s">
        <v>684</v>
      </c>
      <c r="D1152" s="1805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685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686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687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688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7" t="s">
        <v>912</v>
      </c>
      <c r="D1157" s="1798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689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3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690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3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691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3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99" t="s">
        <v>692</v>
      </c>
      <c r="D1161" s="1800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99" t="s">
        <v>692</v>
      </c>
      <c r="D1162" s="1800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739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1000</v>
      </c>
      <c r="F1166" s="396">
        <f t="shared" si="277"/>
        <v>1000</v>
      </c>
      <c r="G1166" s="397">
        <f t="shared" si="277"/>
        <v>0</v>
      </c>
      <c r="H1166" s="398">
        <f t="shared" si="277"/>
        <v>0</v>
      </c>
      <c r="I1166" s="396">
        <f t="shared" si="277"/>
        <v>45397</v>
      </c>
      <c r="J1166" s="397">
        <f t="shared" si="277"/>
        <v>0</v>
      </c>
      <c r="K1166" s="398">
        <f t="shared" si="277"/>
        <v>0</v>
      </c>
      <c r="L1166" s="395">
        <f t="shared" si="277"/>
        <v>45397</v>
      </c>
      <c r="M1166" s="12">
        <f t="shared" si="274"/>
        <v>1</v>
      </c>
      <c r="N1166" s="73" t="str">
        <f>LEFT(C1048,1)</f>
        <v>3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  <row r="1171" spans="2:13" ht="15.75">
      <c r="B1171" s="6"/>
      <c r="C1171" s="6"/>
      <c r="D1171" s="521"/>
      <c r="E1171" s="38"/>
      <c r="F1171" s="38"/>
      <c r="G1171" s="38"/>
      <c r="H1171" s="38"/>
      <c r="I1171" s="38"/>
      <c r="J1171" s="38"/>
      <c r="K1171" s="38"/>
      <c r="L1171" s="38"/>
      <c r="M1171" s="7">
        <f>(IF($E1304&lt;&gt;0,$M$2,IF($L1304&lt;&gt;0,$M$2,"")))</f>
        <v>1</v>
      </c>
    </row>
    <row r="1172" spans="2:13" ht="15.75">
      <c r="B1172" s="6"/>
      <c r="C1172" s="1365"/>
      <c r="D1172" s="1366"/>
      <c r="E1172" s="38"/>
      <c r="F1172" s="38"/>
      <c r="G1172" s="38"/>
      <c r="H1172" s="38"/>
      <c r="I1172" s="38"/>
      <c r="J1172" s="38"/>
      <c r="K1172" s="38"/>
      <c r="L1172" s="38"/>
      <c r="M1172" s="7">
        <f>(IF($E1304&lt;&gt;0,$M$2,IF($L1304&lt;&gt;0,$M$2,"")))</f>
        <v>1</v>
      </c>
    </row>
    <row r="1173" spans="2:13" ht="15.75">
      <c r="B1173" s="1789" t="str">
        <f>$B$7</f>
        <v>ОТЧЕТНИ ДАННИ ПО ЕБК ЗА СМЕТКИТЕ ЗА СРЕДСТВАТА ОТ ЕВРОПЕЙСКИЯ СЪЮЗ - КСФ</v>
      </c>
      <c r="C1173" s="1790"/>
      <c r="D1173" s="1790"/>
      <c r="E1173" s="242"/>
      <c r="F1173" s="242"/>
      <c r="G1173" s="237"/>
      <c r="H1173" s="237"/>
      <c r="I1173" s="237"/>
      <c r="J1173" s="237"/>
      <c r="K1173" s="237"/>
      <c r="L1173" s="237"/>
      <c r="M1173" s="7">
        <f>(IF($E1304&lt;&gt;0,$M$2,IF($L1304&lt;&gt;0,$M$2,"")))</f>
        <v>1</v>
      </c>
    </row>
    <row r="1174" spans="2:13" ht="15.75">
      <c r="B1174" s="228"/>
      <c r="C1174" s="391"/>
      <c r="D1174" s="400"/>
      <c r="E1174" s="406" t="s">
        <v>464</v>
      </c>
      <c r="F1174" s="406" t="s">
        <v>833</v>
      </c>
      <c r="G1174" s="237"/>
      <c r="H1174" s="1362" t="s">
        <v>1250</v>
      </c>
      <c r="I1174" s="1363"/>
      <c r="J1174" s="1364"/>
      <c r="K1174" s="237"/>
      <c r="L1174" s="237"/>
      <c r="M1174" s="7">
        <f>(IF($E1304&lt;&gt;0,$M$2,IF($L1304&lt;&gt;0,$M$2,"")))</f>
        <v>1</v>
      </c>
    </row>
    <row r="1175" spans="2:13" ht="18.75">
      <c r="B1175" s="1781" t="str">
        <f>$B$9</f>
        <v>Несебър</v>
      </c>
      <c r="C1175" s="1782"/>
      <c r="D1175" s="1783"/>
      <c r="E1175" s="115">
        <f>$E$9</f>
        <v>43831</v>
      </c>
      <c r="F1175" s="226">
        <f>$F$9</f>
        <v>43982</v>
      </c>
      <c r="G1175" s="237"/>
      <c r="H1175" s="237"/>
      <c r="I1175" s="237"/>
      <c r="J1175" s="237"/>
      <c r="K1175" s="237"/>
      <c r="L1175" s="237"/>
      <c r="M1175" s="7">
        <f>(IF($E1304&lt;&gt;0,$M$2,IF($L1304&lt;&gt;0,$M$2,"")))</f>
        <v>1</v>
      </c>
    </row>
    <row r="1176" spans="2:13" ht="15.75">
      <c r="B1176" s="227" t="str">
        <f>$B$10</f>
        <v>(наименование на разпоредителя с бюджет)</v>
      </c>
      <c r="C1176" s="228"/>
      <c r="D1176" s="229"/>
      <c r="E1176" s="237"/>
      <c r="F1176" s="237"/>
      <c r="G1176" s="237"/>
      <c r="H1176" s="237"/>
      <c r="I1176" s="237"/>
      <c r="J1176" s="237"/>
      <c r="K1176" s="237"/>
      <c r="L1176" s="237"/>
      <c r="M1176" s="7">
        <f>(IF($E1304&lt;&gt;0,$M$2,IF($L1304&lt;&gt;0,$M$2,"")))</f>
        <v>1</v>
      </c>
    </row>
    <row r="1177" spans="2:13" ht="15.75">
      <c r="B1177" s="227"/>
      <c r="C1177" s="228"/>
      <c r="D1177" s="229"/>
      <c r="E1177" s="237"/>
      <c r="F1177" s="237"/>
      <c r="G1177" s="237"/>
      <c r="H1177" s="237"/>
      <c r="I1177" s="237"/>
      <c r="J1177" s="237"/>
      <c r="K1177" s="237"/>
      <c r="L1177" s="237"/>
      <c r="M1177" s="7">
        <f>(IF($E1304&lt;&gt;0,$M$2,IF($L1304&lt;&gt;0,$M$2,"")))</f>
        <v>1</v>
      </c>
    </row>
    <row r="1178" spans="2:13" ht="19.5">
      <c r="B1178" s="1840" t="str">
        <f>$B$12</f>
        <v>Несебър</v>
      </c>
      <c r="C1178" s="1841"/>
      <c r="D1178" s="1842"/>
      <c r="E1178" s="410" t="s">
        <v>888</v>
      </c>
      <c r="F1178" s="1360" t="str">
        <f>$F$12</f>
        <v>5206</v>
      </c>
      <c r="G1178" s="237"/>
      <c r="H1178" s="237"/>
      <c r="I1178" s="237"/>
      <c r="J1178" s="237"/>
      <c r="K1178" s="237"/>
      <c r="L1178" s="237"/>
      <c r="M1178" s="7">
        <f>(IF($E1304&lt;&gt;0,$M$2,IF($L1304&lt;&gt;0,$M$2,"")))</f>
        <v>1</v>
      </c>
    </row>
    <row r="1179" spans="2:13" ht="15.75">
      <c r="B1179" s="233" t="str">
        <f>$B$13</f>
        <v>(наименование на първостепенния разпоредител с бюджет)</v>
      </c>
      <c r="C1179" s="228"/>
      <c r="D1179" s="229"/>
      <c r="E1179" s="1361"/>
      <c r="F1179" s="242"/>
      <c r="G1179" s="237"/>
      <c r="H1179" s="237"/>
      <c r="I1179" s="237"/>
      <c r="J1179" s="237"/>
      <c r="K1179" s="237"/>
      <c r="L1179" s="237"/>
      <c r="M1179" s="7">
        <f>(IF($E1304&lt;&gt;0,$M$2,IF($L1304&lt;&gt;0,$M$2,"")))</f>
        <v>1</v>
      </c>
    </row>
    <row r="1180" spans="2:13" ht="19.5">
      <c r="B1180" s="236"/>
      <c r="C1180" s="237"/>
      <c r="D1180" s="124" t="s">
        <v>889</v>
      </c>
      <c r="E1180" s="238">
        <f>$E$15</f>
        <v>98</v>
      </c>
      <c r="F1180" s="414" t="str">
        <f>$F$15</f>
        <v>СЕС - КСФ</v>
      </c>
      <c r="G1180" s="218"/>
      <c r="H1180" s="218"/>
      <c r="I1180" s="218"/>
      <c r="J1180" s="218"/>
      <c r="K1180" s="218"/>
      <c r="L1180" s="218"/>
      <c r="M1180" s="7">
        <f>(IF($E1304&lt;&gt;0,$M$2,IF($L1304&lt;&gt;0,$M$2,"")))</f>
        <v>1</v>
      </c>
    </row>
    <row r="1181" spans="2:13" ht="15.75">
      <c r="B1181" s="228"/>
      <c r="C1181" s="391"/>
      <c r="D1181" s="400"/>
      <c r="E1181" s="237"/>
      <c r="F1181" s="409"/>
      <c r="G1181" s="409"/>
      <c r="H1181" s="409"/>
      <c r="I1181" s="409"/>
      <c r="J1181" s="409"/>
      <c r="K1181" s="409"/>
      <c r="L1181" s="1377" t="s">
        <v>465</v>
      </c>
      <c r="M1181" s="7">
        <f>(IF($E1304&lt;&gt;0,$M$2,IF($L1304&lt;&gt;0,$M$2,"")))</f>
        <v>1</v>
      </c>
    </row>
    <row r="1182" spans="2:13" ht="18.75">
      <c r="B1182" s="247"/>
      <c r="C1182" s="248"/>
      <c r="D1182" s="249" t="s">
        <v>710</v>
      </c>
      <c r="E1182" s="1825" t="s">
        <v>2054</v>
      </c>
      <c r="F1182" s="1826"/>
      <c r="G1182" s="1826"/>
      <c r="H1182" s="1827"/>
      <c r="I1182" s="1834" t="s">
        <v>2055</v>
      </c>
      <c r="J1182" s="1835"/>
      <c r="K1182" s="1835"/>
      <c r="L1182" s="1836"/>
      <c r="M1182" s="7">
        <f>(IF($E1304&lt;&gt;0,$M$2,IF($L1304&lt;&gt;0,$M$2,"")))</f>
        <v>1</v>
      </c>
    </row>
    <row r="1183" spans="2:13" ht="56.25">
      <c r="B1183" s="250" t="s">
        <v>62</v>
      </c>
      <c r="C1183" s="251" t="s">
        <v>466</v>
      </c>
      <c r="D1183" s="252" t="s">
        <v>711</v>
      </c>
      <c r="E1183" s="1403" t="str">
        <f>$E$20</f>
        <v>Уточнен план                Общо</v>
      </c>
      <c r="F1183" s="1407" t="str">
        <f>$F$20</f>
        <v>държавни дейности</v>
      </c>
      <c r="G1183" s="1408" t="str">
        <f>$G$20</f>
        <v>местни дейности</v>
      </c>
      <c r="H1183" s="1409" t="str">
        <f>$H$20</f>
        <v>дофинансиране</v>
      </c>
      <c r="I1183" s="253" t="str">
        <f>$I$20</f>
        <v>държавни дейности -ОТЧЕТ</v>
      </c>
      <c r="J1183" s="254" t="str">
        <f>$J$20</f>
        <v>местни дейности - ОТЧЕТ</v>
      </c>
      <c r="K1183" s="255" t="str">
        <f>$K$20</f>
        <v>дофинансиране - ОТЧЕТ</v>
      </c>
      <c r="L1183" s="1627" t="str">
        <f>$L$20</f>
        <v>ОТЧЕТ                                    ОБЩО</v>
      </c>
      <c r="M1183" s="7">
        <f>(IF($E1304&lt;&gt;0,$M$2,IF($L1304&lt;&gt;0,$M$2,"")))</f>
        <v>1</v>
      </c>
    </row>
    <row r="1184" spans="2:13" ht="18.75">
      <c r="B1184" s="258"/>
      <c r="C1184" s="259"/>
      <c r="D1184" s="260" t="s">
        <v>741</v>
      </c>
      <c r="E1184" s="1455" t="str">
        <f>$E$21</f>
        <v>(1)</v>
      </c>
      <c r="F1184" s="143" t="str">
        <f>$F$21</f>
        <v>(2)</v>
      </c>
      <c r="G1184" s="144" t="str">
        <f>$G$21</f>
        <v>(3)</v>
      </c>
      <c r="H1184" s="145" t="str">
        <f>$H$21</f>
        <v>(4)</v>
      </c>
      <c r="I1184" s="261" t="str">
        <f>$I$21</f>
        <v>(5)</v>
      </c>
      <c r="J1184" s="262" t="str">
        <f>$J$21</f>
        <v>(6)</v>
      </c>
      <c r="K1184" s="263" t="str">
        <f>$K$21</f>
        <v>(7)</v>
      </c>
      <c r="L1184" s="264" t="str">
        <f>$L$21</f>
        <v>(8)</v>
      </c>
      <c r="M1184" s="7">
        <f>(IF($E1304&lt;&gt;0,$M$2,IF($L1304&lt;&gt;0,$M$2,"")))</f>
        <v>1</v>
      </c>
    </row>
    <row r="1185" spans="2:13" ht="15.75">
      <c r="B1185" s="1451"/>
      <c r="C1185" s="1664" t="str">
        <f>VLOOKUP(D1185,OP_LIST2,2,FALSE)</f>
        <v>98301</v>
      </c>
      <c r="D1185" s="1452" t="s">
        <v>651</v>
      </c>
      <c r="E1185" s="389"/>
      <c r="F1185" s="1441"/>
      <c r="G1185" s="1442"/>
      <c r="H1185" s="1443"/>
      <c r="I1185" s="1441"/>
      <c r="J1185" s="1442"/>
      <c r="K1185" s="1443"/>
      <c r="L1185" s="1440"/>
      <c r="M1185" s="7">
        <f>(IF($E1304&lt;&gt;0,$M$2,IF($L1304&lt;&gt;0,$M$2,"")))</f>
        <v>1</v>
      </c>
    </row>
    <row r="1186" spans="2:13" ht="15.75">
      <c r="B1186" s="1454"/>
      <c r="C1186" s="1459">
        <f>VLOOKUP(D1187,EBK_DEIN2,2,FALSE)</f>
        <v>5589</v>
      </c>
      <c r="D1186" s="1458" t="s">
        <v>790</v>
      </c>
      <c r="E1186" s="389"/>
      <c r="F1186" s="1444"/>
      <c r="G1186" s="1445"/>
      <c r="H1186" s="1446"/>
      <c r="I1186" s="1444"/>
      <c r="J1186" s="1445"/>
      <c r="K1186" s="1446"/>
      <c r="L1186" s="1440"/>
      <c r="M1186" s="7">
        <f>(IF($E1304&lt;&gt;0,$M$2,IF($L1304&lt;&gt;0,$M$2,"")))</f>
        <v>1</v>
      </c>
    </row>
    <row r="1187" spans="2:13" ht="15.75">
      <c r="B1187" s="1450"/>
      <c r="C1187" s="1587">
        <f>+C1186</f>
        <v>5589</v>
      </c>
      <c r="D1187" s="1452" t="s">
        <v>581</v>
      </c>
      <c r="E1187" s="389"/>
      <c r="F1187" s="1444"/>
      <c r="G1187" s="1445"/>
      <c r="H1187" s="1446"/>
      <c r="I1187" s="1444"/>
      <c r="J1187" s="1445"/>
      <c r="K1187" s="1446"/>
      <c r="L1187" s="1440"/>
      <c r="M1187" s="7">
        <f>(IF($E1304&lt;&gt;0,$M$2,IF($L1304&lt;&gt;0,$M$2,"")))</f>
        <v>1</v>
      </c>
    </row>
    <row r="1188" spans="2:13" ht="15.75">
      <c r="B1188" s="1456"/>
      <c r="C1188" s="1453"/>
      <c r="D1188" s="1457" t="s">
        <v>712</v>
      </c>
      <c r="E1188" s="389"/>
      <c r="F1188" s="1447"/>
      <c r="G1188" s="1448"/>
      <c r="H1188" s="1449"/>
      <c r="I1188" s="1447"/>
      <c r="J1188" s="1448"/>
      <c r="K1188" s="1449"/>
      <c r="L1188" s="1440"/>
      <c r="M1188" s="7">
        <f>(IF($E1304&lt;&gt;0,$M$2,IF($L1304&lt;&gt;0,$M$2,"")))</f>
        <v>1</v>
      </c>
    </row>
    <row r="1189" spans="2:14" ht="15.75">
      <c r="B1189" s="272">
        <v>100</v>
      </c>
      <c r="C1189" s="1814" t="s">
        <v>742</v>
      </c>
      <c r="D1189" s="1815"/>
      <c r="E1189" s="273">
        <f aca="true" t="shared" si="278" ref="E1189:L1189">SUM(E1190:E1191)</f>
        <v>0</v>
      </c>
      <c r="F1189" s="274">
        <f t="shared" si="278"/>
        <v>0</v>
      </c>
      <c r="G1189" s="275">
        <f t="shared" si="278"/>
        <v>0</v>
      </c>
      <c r="H1189" s="276">
        <f t="shared" si="278"/>
        <v>0</v>
      </c>
      <c r="I1189" s="274">
        <f t="shared" si="278"/>
        <v>0</v>
      </c>
      <c r="J1189" s="275">
        <f t="shared" si="278"/>
        <v>610</v>
      </c>
      <c r="K1189" s="276">
        <f t="shared" si="278"/>
        <v>0</v>
      </c>
      <c r="L1189" s="273">
        <f t="shared" si="278"/>
        <v>610</v>
      </c>
      <c r="M1189" s="12">
        <f aca="true" t="shared" si="279" ref="M1189:M1220">(IF($E1189&lt;&gt;0,$M$2,IF($L1189&lt;&gt;0,$M$2,"")))</f>
        <v>1</v>
      </c>
      <c r="N1189" s="13"/>
    </row>
    <row r="1190" spans="2:14" ht="15.75">
      <c r="B1190" s="278"/>
      <c r="C1190" s="279">
        <v>101</v>
      </c>
      <c r="D1190" s="280" t="s">
        <v>743</v>
      </c>
      <c r="E1190" s="281">
        <f>F1190+G1190+H1190</f>
        <v>0</v>
      </c>
      <c r="F1190" s="152"/>
      <c r="G1190" s="153"/>
      <c r="H1190" s="1418"/>
      <c r="I1190" s="152"/>
      <c r="J1190" s="153">
        <v>610</v>
      </c>
      <c r="K1190" s="1418"/>
      <c r="L1190" s="281">
        <f>I1190+J1190+K1190</f>
        <v>610</v>
      </c>
      <c r="M1190" s="12">
        <f t="shared" si="279"/>
        <v>1</v>
      </c>
      <c r="N1190" s="13"/>
    </row>
    <row r="1191" spans="2:14" ht="15.75">
      <c r="B1191" s="278"/>
      <c r="C1191" s="285">
        <v>102</v>
      </c>
      <c r="D1191" s="286" t="s">
        <v>744</v>
      </c>
      <c r="E1191" s="287">
        <f>F1191+G1191+H1191</f>
        <v>0</v>
      </c>
      <c r="F1191" s="173"/>
      <c r="G1191" s="174"/>
      <c r="H1191" s="1421"/>
      <c r="I1191" s="173"/>
      <c r="J1191" s="174"/>
      <c r="K1191" s="1421"/>
      <c r="L1191" s="287">
        <f>I1191+J1191+K1191</f>
        <v>0</v>
      </c>
      <c r="M1191" s="12">
        <f t="shared" si="279"/>
      </c>
      <c r="N1191" s="13"/>
    </row>
    <row r="1192" spans="2:14" ht="15.75">
      <c r="B1192" s="272">
        <v>200</v>
      </c>
      <c r="C1192" s="1810" t="s">
        <v>745</v>
      </c>
      <c r="D1192" s="1811"/>
      <c r="E1192" s="273">
        <f aca="true" t="shared" si="280" ref="E1192:L1192">SUM(E1193:E1197)</f>
        <v>0</v>
      </c>
      <c r="F1192" s="274">
        <f t="shared" si="280"/>
        <v>0</v>
      </c>
      <c r="G1192" s="275">
        <f t="shared" si="280"/>
        <v>0</v>
      </c>
      <c r="H1192" s="276">
        <f t="shared" si="280"/>
        <v>0</v>
      </c>
      <c r="I1192" s="274">
        <f t="shared" si="280"/>
        <v>0</v>
      </c>
      <c r="J1192" s="275">
        <f t="shared" si="280"/>
        <v>0</v>
      </c>
      <c r="K1192" s="276">
        <f t="shared" si="280"/>
        <v>0</v>
      </c>
      <c r="L1192" s="273">
        <f t="shared" si="280"/>
        <v>0</v>
      </c>
      <c r="M1192" s="12">
        <f t="shared" si="279"/>
      </c>
      <c r="N1192" s="13"/>
    </row>
    <row r="1193" spans="2:14" ht="15.75">
      <c r="B1193" s="291"/>
      <c r="C1193" s="279">
        <v>201</v>
      </c>
      <c r="D1193" s="280" t="s">
        <v>746</v>
      </c>
      <c r="E1193" s="281">
        <f>F1193+G1193+H1193</f>
        <v>0</v>
      </c>
      <c r="F1193" s="152"/>
      <c r="G1193" s="153"/>
      <c r="H1193" s="1418"/>
      <c r="I1193" s="152"/>
      <c r="J1193" s="153"/>
      <c r="K1193" s="1418"/>
      <c r="L1193" s="281">
        <f>I1193+J1193+K1193</f>
        <v>0</v>
      </c>
      <c r="M1193" s="12">
        <f t="shared" si="279"/>
      </c>
      <c r="N1193" s="13"/>
    </row>
    <row r="1194" spans="2:14" ht="15.75">
      <c r="B1194" s="292"/>
      <c r="C1194" s="293">
        <v>202</v>
      </c>
      <c r="D1194" s="294" t="s">
        <v>747</v>
      </c>
      <c r="E1194" s="295">
        <f>F1194+G1194+H1194</f>
        <v>0</v>
      </c>
      <c r="F1194" s="158"/>
      <c r="G1194" s="159"/>
      <c r="H1194" s="1420"/>
      <c r="I1194" s="158"/>
      <c r="J1194" s="159"/>
      <c r="K1194" s="1420"/>
      <c r="L1194" s="295">
        <f>I1194+J1194+K1194</f>
        <v>0</v>
      </c>
      <c r="M1194" s="12">
        <f t="shared" si="279"/>
      </c>
      <c r="N1194" s="13"/>
    </row>
    <row r="1195" spans="2:14" ht="31.5">
      <c r="B1195" s="299"/>
      <c r="C1195" s="293">
        <v>205</v>
      </c>
      <c r="D1195" s="294" t="s">
        <v>595</v>
      </c>
      <c r="E1195" s="295">
        <f>F1195+G1195+H1195</f>
        <v>0</v>
      </c>
      <c r="F1195" s="158"/>
      <c r="G1195" s="159"/>
      <c r="H1195" s="1420"/>
      <c r="I1195" s="158"/>
      <c r="J1195" s="159"/>
      <c r="K1195" s="1420"/>
      <c r="L1195" s="295">
        <f>I1195+J1195+K1195</f>
        <v>0</v>
      </c>
      <c r="M1195" s="12">
        <f t="shared" si="279"/>
      </c>
      <c r="N1195" s="13"/>
    </row>
    <row r="1196" spans="2:14" ht="15.75">
      <c r="B1196" s="299"/>
      <c r="C1196" s="293">
        <v>208</v>
      </c>
      <c r="D1196" s="300" t="s">
        <v>596</v>
      </c>
      <c r="E1196" s="295">
        <f>F1196+G1196+H1196</f>
        <v>0</v>
      </c>
      <c r="F1196" s="158"/>
      <c r="G1196" s="159"/>
      <c r="H1196" s="1420"/>
      <c r="I1196" s="158"/>
      <c r="J1196" s="159"/>
      <c r="K1196" s="1420"/>
      <c r="L1196" s="295">
        <f>I1196+J1196+K1196</f>
        <v>0</v>
      </c>
      <c r="M1196" s="12">
        <f t="shared" si="279"/>
      </c>
      <c r="N1196" s="13"/>
    </row>
    <row r="1197" spans="2:14" ht="15.75">
      <c r="B1197" s="291"/>
      <c r="C1197" s="285">
        <v>209</v>
      </c>
      <c r="D1197" s="301" t="s">
        <v>597</v>
      </c>
      <c r="E1197" s="287">
        <f>F1197+G1197+H1197</f>
        <v>0</v>
      </c>
      <c r="F1197" s="173"/>
      <c r="G1197" s="174"/>
      <c r="H1197" s="1421"/>
      <c r="I1197" s="173"/>
      <c r="J1197" s="174"/>
      <c r="K1197" s="1421"/>
      <c r="L1197" s="287">
        <f>I1197+J1197+K1197</f>
        <v>0</v>
      </c>
      <c r="M1197" s="12">
        <f t="shared" si="279"/>
      </c>
      <c r="N1197" s="13"/>
    </row>
    <row r="1198" spans="2:14" ht="15.75">
      <c r="B1198" s="272">
        <v>500</v>
      </c>
      <c r="C1198" s="1812" t="s">
        <v>194</v>
      </c>
      <c r="D1198" s="1813"/>
      <c r="E1198" s="273">
        <f aca="true" t="shared" si="281" ref="E1198:L1198">SUM(E1199:E1205)</f>
        <v>0</v>
      </c>
      <c r="F1198" s="274">
        <f t="shared" si="281"/>
        <v>0</v>
      </c>
      <c r="G1198" s="275">
        <f t="shared" si="281"/>
        <v>0</v>
      </c>
      <c r="H1198" s="276">
        <f t="shared" si="281"/>
        <v>0</v>
      </c>
      <c r="I1198" s="274">
        <f t="shared" si="281"/>
        <v>0</v>
      </c>
      <c r="J1198" s="275">
        <f t="shared" si="281"/>
        <v>118</v>
      </c>
      <c r="K1198" s="276">
        <f t="shared" si="281"/>
        <v>0</v>
      </c>
      <c r="L1198" s="273">
        <f t="shared" si="281"/>
        <v>118</v>
      </c>
      <c r="M1198" s="12">
        <f t="shared" si="279"/>
        <v>1</v>
      </c>
      <c r="N1198" s="13"/>
    </row>
    <row r="1199" spans="2:14" ht="15.75">
      <c r="B1199" s="291"/>
      <c r="C1199" s="302">
        <v>551</v>
      </c>
      <c r="D1199" s="303" t="s">
        <v>195</v>
      </c>
      <c r="E1199" s="281">
        <f aca="true" t="shared" si="282" ref="E1199:E1206">F1199+G1199+H1199</f>
        <v>0</v>
      </c>
      <c r="F1199" s="152"/>
      <c r="G1199" s="153"/>
      <c r="H1199" s="1418"/>
      <c r="I1199" s="152"/>
      <c r="J1199" s="153">
        <v>71</v>
      </c>
      <c r="K1199" s="1418"/>
      <c r="L1199" s="281">
        <f aca="true" t="shared" si="283" ref="L1199:L1206">I1199+J1199+K1199</f>
        <v>71</v>
      </c>
      <c r="M1199" s="12">
        <f t="shared" si="279"/>
        <v>1</v>
      </c>
      <c r="N1199" s="13"/>
    </row>
    <row r="1200" spans="2:14" ht="15.75">
      <c r="B1200" s="291"/>
      <c r="C1200" s="304">
        <v>552</v>
      </c>
      <c r="D1200" s="305" t="s">
        <v>907</v>
      </c>
      <c r="E1200" s="295">
        <f t="shared" si="282"/>
        <v>0</v>
      </c>
      <c r="F1200" s="158"/>
      <c r="G1200" s="159"/>
      <c r="H1200" s="1420"/>
      <c r="I1200" s="158"/>
      <c r="J1200" s="159"/>
      <c r="K1200" s="1420"/>
      <c r="L1200" s="295">
        <f t="shared" si="283"/>
        <v>0</v>
      </c>
      <c r="M1200" s="12">
        <f t="shared" si="279"/>
      </c>
      <c r="N1200" s="13"/>
    </row>
    <row r="1201" spans="2:14" ht="15.75">
      <c r="B1201" s="306"/>
      <c r="C1201" s="304">
        <v>558</v>
      </c>
      <c r="D1201" s="307" t="s">
        <v>869</v>
      </c>
      <c r="E1201" s="295">
        <f t="shared" si="282"/>
        <v>0</v>
      </c>
      <c r="F1201" s="488">
        <v>0</v>
      </c>
      <c r="G1201" s="489">
        <v>0</v>
      </c>
      <c r="H1201" s="160">
        <v>0</v>
      </c>
      <c r="I1201" s="488">
        <v>0</v>
      </c>
      <c r="J1201" s="489">
        <v>0</v>
      </c>
      <c r="K1201" s="160">
        <v>0</v>
      </c>
      <c r="L1201" s="295">
        <f t="shared" si="283"/>
        <v>0</v>
      </c>
      <c r="M1201" s="12">
        <f t="shared" si="279"/>
      </c>
      <c r="N1201" s="13"/>
    </row>
    <row r="1202" spans="2:14" ht="15.75">
      <c r="B1202" s="306"/>
      <c r="C1202" s="304">
        <v>560</v>
      </c>
      <c r="D1202" s="307" t="s">
        <v>196</v>
      </c>
      <c r="E1202" s="295">
        <f t="shared" si="282"/>
        <v>0</v>
      </c>
      <c r="F1202" s="158"/>
      <c r="G1202" s="159"/>
      <c r="H1202" s="1420"/>
      <c r="I1202" s="158"/>
      <c r="J1202" s="159">
        <v>30</v>
      </c>
      <c r="K1202" s="1420"/>
      <c r="L1202" s="295">
        <f t="shared" si="283"/>
        <v>30</v>
      </c>
      <c r="M1202" s="12">
        <f t="shared" si="279"/>
        <v>1</v>
      </c>
      <c r="N1202" s="13"/>
    </row>
    <row r="1203" spans="2:14" ht="15.75">
      <c r="B1203" s="306"/>
      <c r="C1203" s="304">
        <v>580</v>
      </c>
      <c r="D1203" s="305" t="s">
        <v>197</v>
      </c>
      <c r="E1203" s="295">
        <f t="shared" si="282"/>
        <v>0</v>
      </c>
      <c r="F1203" s="158"/>
      <c r="G1203" s="159"/>
      <c r="H1203" s="1420"/>
      <c r="I1203" s="158"/>
      <c r="J1203" s="159">
        <v>17</v>
      </c>
      <c r="K1203" s="1420"/>
      <c r="L1203" s="295">
        <f t="shared" si="283"/>
        <v>17</v>
      </c>
      <c r="M1203" s="12">
        <f t="shared" si="279"/>
        <v>1</v>
      </c>
      <c r="N1203" s="13"/>
    </row>
    <row r="1204" spans="2:14" ht="15.75">
      <c r="B1204" s="291"/>
      <c r="C1204" s="304">
        <v>588</v>
      </c>
      <c r="D1204" s="305" t="s">
        <v>871</v>
      </c>
      <c r="E1204" s="295">
        <f t="shared" si="282"/>
        <v>0</v>
      </c>
      <c r="F1204" s="488">
        <v>0</v>
      </c>
      <c r="G1204" s="489">
        <v>0</v>
      </c>
      <c r="H1204" s="160">
        <v>0</v>
      </c>
      <c r="I1204" s="488">
        <v>0</v>
      </c>
      <c r="J1204" s="489">
        <v>0</v>
      </c>
      <c r="K1204" s="160">
        <v>0</v>
      </c>
      <c r="L1204" s="295">
        <f t="shared" si="283"/>
        <v>0</v>
      </c>
      <c r="M1204" s="12">
        <f t="shared" si="279"/>
      </c>
      <c r="N1204" s="13"/>
    </row>
    <row r="1205" spans="2:14" ht="31.5">
      <c r="B1205" s="291"/>
      <c r="C1205" s="308">
        <v>590</v>
      </c>
      <c r="D1205" s="309" t="s">
        <v>198</v>
      </c>
      <c r="E1205" s="287">
        <f t="shared" si="282"/>
        <v>0</v>
      </c>
      <c r="F1205" s="173"/>
      <c r="G1205" s="174"/>
      <c r="H1205" s="1421"/>
      <c r="I1205" s="173"/>
      <c r="J1205" s="174"/>
      <c r="K1205" s="1421"/>
      <c r="L1205" s="287">
        <f t="shared" si="283"/>
        <v>0</v>
      </c>
      <c r="M1205" s="12">
        <f t="shared" si="279"/>
      </c>
      <c r="N1205" s="13"/>
    </row>
    <row r="1206" spans="2:14" ht="15.75">
      <c r="B1206" s="272">
        <v>800</v>
      </c>
      <c r="C1206" s="1808" t="s">
        <v>199</v>
      </c>
      <c r="D1206" s="1809"/>
      <c r="E1206" s="310">
        <f t="shared" si="282"/>
        <v>0</v>
      </c>
      <c r="F1206" s="1422"/>
      <c r="G1206" s="1423"/>
      <c r="H1206" s="1424"/>
      <c r="I1206" s="1422"/>
      <c r="J1206" s="1423"/>
      <c r="K1206" s="1424"/>
      <c r="L1206" s="310">
        <f t="shared" si="283"/>
        <v>0</v>
      </c>
      <c r="M1206" s="12">
        <f t="shared" si="279"/>
      </c>
      <c r="N1206" s="13"/>
    </row>
    <row r="1207" spans="2:14" ht="15.75">
      <c r="B1207" s="272">
        <v>1000</v>
      </c>
      <c r="C1207" s="1810" t="s">
        <v>200</v>
      </c>
      <c r="D1207" s="1811"/>
      <c r="E1207" s="310">
        <f aca="true" t="shared" si="284" ref="E1207:L1207">SUM(E1208:E1224)</f>
        <v>0</v>
      </c>
      <c r="F1207" s="274">
        <f t="shared" si="284"/>
        <v>0</v>
      </c>
      <c r="G1207" s="275">
        <f t="shared" si="284"/>
        <v>0</v>
      </c>
      <c r="H1207" s="276">
        <f t="shared" si="284"/>
        <v>0</v>
      </c>
      <c r="I1207" s="274">
        <f t="shared" si="284"/>
        <v>0</v>
      </c>
      <c r="J1207" s="275">
        <f t="shared" si="284"/>
        <v>0</v>
      </c>
      <c r="K1207" s="276">
        <f t="shared" si="284"/>
        <v>0</v>
      </c>
      <c r="L1207" s="310">
        <f t="shared" si="284"/>
        <v>0</v>
      </c>
      <c r="M1207" s="12">
        <f t="shared" si="279"/>
      </c>
      <c r="N1207" s="13"/>
    </row>
    <row r="1208" spans="2:14" ht="15.75">
      <c r="B1208" s="292"/>
      <c r="C1208" s="279">
        <v>1011</v>
      </c>
      <c r="D1208" s="311" t="s">
        <v>201</v>
      </c>
      <c r="E1208" s="281">
        <f aca="true" t="shared" si="285" ref="E1208:E1224">F1208+G1208+H1208</f>
        <v>0</v>
      </c>
      <c r="F1208" s="152"/>
      <c r="G1208" s="153"/>
      <c r="H1208" s="1418"/>
      <c r="I1208" s="152"/>
      <c r="J1208" s="153"/>
      <c r="K1208" s="1418"/>
      <c r="L1208" s="281">
        <f aca="true" t="shared" si="286" ref="L1208:L1224">I1208+J1208+K1208</f>
        <v>0</v>
      </c>
      <c r="M1208" s="12">
        <f t="shared" si="279"/>
      </c>
      <c r="N1208" s="13"/>
    </row>
    <row r="1209" spans="2:14" ht="15.75">
      <c r="B1209" s="292"/>
      <c r="C1209" s="293">
        <v>1012</v>
      </c>
      <c r="D1209" s="294" t="s">
        <v>202</v>
      </c>
      <c r="E1209" s="295">
        <f t="shared" si="285"/>
        <v>0</v>
      </c>
      <c r="F1209" s="158"/>
      <c r="G1209" s="159"/>
      <c r="H1209" s="1420"/>
      <c r="I1209" s="158"/>
      <c r="J1209" s="159"/>
      <c r="K1209" s="1420"/>
      <c r="L1209" s="295">
        <f t="shared" si="286"/>
        <v>0</v>
      </c>
      <c r="M1209" s="12">
        <f t="shared" si="279"/>
      </c>
      <c r="N1209" s="13"/>
    </row>
    <row r="1210" spans="2:14" ht="15.75">
      <c r="B1210" s="292"/>
      <c r="C1210" s="293">
        <v>1013</v>
      </c>
      <c r="D1210" s="294" t="s">
        <v>203</v>
      </c>
      <c r="E1210" s="295">
        <f t="shared" si="285"/>
        <v>0</v>
      </c>
      <c r="F1210" s="158"/>
      <c r="G1210" s="159"/>
      <c r="H1210" s="1420"/>
      <c r="I1210" s="158"/>
      <c r="J1210" s="159"/>
      <c r="K1210" s="1420"/>
      <c r="L1210" s="295">
        <f t="shared" si="286"/>
        <v>0</v>
      </c>
      <c r="M1210" s="12">
        <f t="shared" si="279"/>
      </c>
      <c r="N1210" s="13"/>
    </row>
    <row r="1211" spans="2:14" ht="15.75">
      <c r="B1211" s="292"/>
      <c r="C1211" s="293">
        <v>1014</v>
      </c>
      <c r="D1211" s="294" t="s">
        <v>204</v>
      </c>
      <c r="E1211" s="295">
        <f t="shared" si="285"/>
        <v>0</v>
      </c>
      <c r="F1211" s="158"/>
      <c r="G1211" s="159"/>
      <c r="H1211" s="1420"/>
      <c r="I1211" s="158"/>
      <c r="J1211" s="159"/>
      <c r="K1211" s="1420"/>
      <c r="L1211" s="295">
        <f t="shared" si="286"/>
        <v>0</v>
      </c>
      <c r="M1211" s="12">
        <f t="shared" si="279"/>
      </c>
      <c r="N1211" s="13"/>
    </row>
    <row r="1212" spans="2:14" ht="15.75">
      <c r="B1212" s="292"/>
      <c r="C1212" s="293">
        <v>1015</v>
      </c>
      <c r="D1212" s="294" t="s">
        <v>205</v>
      </c>
      <c r="E1212" s="295">
        <f t="shared" si="285"/>
        <v>0</v>
      </c>
      <c r="F1212" s="158"/>
      <c r="G1212" s="159"/>
      <c r="H1212" s="1420"/>
      <c r="I1212" s="158"/>
      <c r="J1212" s="159"/>
      <c r="K1212" s="1420"/>
      <c r="L1212" s="295">
        <f t="shared" si="286"/>
        <v>0</v>
      </c>
      <c r="M1212" s="12">
        <f t="shared" si="279"/>
      </c>
      <c r="N1212" s="13"/>
    </row>
    <row r="1213" spans="2:14" ht="15.75">
      <c r="B1213" s="292"/>
      <c r="C1213" s="312">
        <v>1016</v>
      </c>
      <c r="D1213" s="313" t="s">
        <v>206</v>
      </c>
      <c r="E1213" s="314">
        <f t="shared" si="285"/>
        <v>0</v>
      </c>
      <c r="F1213" s="164"/>
      <c r="G1213" s="165"/>
      <c r="H1213" s="1419"/>
      <c r="I1213" s="164"/>
      <c r="J1213" s="165"/>
      <c r="K1213" s="1419"/>
      <c r="L1213" s="314">
        <f t="shared" si="286"/>
        <v>0</v>
      </c>
      <c r="M1213" s="12">
        <f t="shared" si="279"/>
      </c>
      <c r="N1213" s="13"/>
    </row>
    <row r="1214" spans="2:14" ht="15.75">
      <c r="B1214" s="278"/>
      <c r="C1214" s="318">
        <v>1020</v>
      </c>
      <c r="D1214" s="319" t="s">
        <v>207</v>
      </c>
      <c r="E1214" s="320">
        <f t="shared" si="285"/>
        <v>0</v>
      </c>
      <c r="F1214" s="454"/>
      <c r="G1214" s="455"/>
      <c r="H1214" s="1428"/>
      <c r="I1214" s="454"/>
      <c r="J1214" s="455"/>
      <c r="K1214" s="1428"/>
      <c r="L1214" s="320">
        <f t="shared" si="286"/>
        <v>0</v>
      </c>
      <c r="M1214" s="12">
        <f t="shared" si="279"/>
      </c>
      <c r="N1214" s="13"/>
    </row>
    <row r="1215" spans="2:14" ht="15.75">
      <c r="B1215" s="292"/>
      <c r="C1215" s="324">
        <v>1030</v>
      </c>
      <c r="D1215" s="325" t="s">
        <v>208</v>
      </c>
      <c r="E1215" s="326">
        <f t="shared" si="285"/>
        <v>0</v>
      </c>
      <c r="F1215" s="449"/>
      <c r="G1215" s="450"/>
      <c r="H1215" s="1425"/>
      <c r="I1215" s="449"/>
      <c r="J1215" s="450"/>
      <c r="K1215" s="1425"/>
      <c r="L1215" s="326">
        <f t="shared" si="286"/>
        <v>0</v>
      </c>
      <c r="M1215" s="12">
        <f t="shared" si="279"/>
      </c>
      <c r="N1215" s="13"/>
    </row>
    <row r="1216" spans="2:14" ht="15.75">
      <c r="B1216" s="292"/>
      <c r="C1216" s="318">
        <v>1051</v>
      </c>
      <c r="D1216" s="331" t="s">
        <v>209</v>
      </c>
      <c r="E1216" s="320">
        <f t="shared" si="285"/>
        <v>0</v>
      </c>
      <c r="F1216" s="454"/>
      <c r="G1216" s="455"/>
      <c r="H1216" s="1428"/>
      <c r="I1216" s="454"/>
      <c r="J1216" s="455"/>
      <c r="K1216" s="1428"/>
      <c r="L1216" s="320">
        <f t="shared" si="286"/>
        <v>0</v>
      </c>
      <c r="M1216" s="12">
        <f t="shared" si="279"/>
      </c>
      <c r="N1216" s="13"/>
    </row>
    <row r="1217" spans="2:14" ht="15.75">
      <c r="B1217" s="292"/>
      <c r="C1217" s="293">
        <v>1052</v>
      </c>
      <c r="D1217" s="294" t="s">
        <v>210</v>
      </c>
      <c r="E1217" s="295">
        <f t="shared" si="285"/>
        <v>0</v>
      </c>
      <c r="F1217" s="158"/>
      <c r="G1217" s="159"/>
      <c r="H1217" s="1420"/>
      <c r="I1217" s="158"/>
      <c r="J1217" s="159"/>
      <c r="K1217" s="1420"/>
      <c r="L1217" s="295">
        <f t="shared" si="286"/>
        <v>0</v>
      </c>
      <c r="M1217" s="12">
        <f t="shared" si="279"/>
      </c>
      <c r="N1217" s="13"/>
    </row>
    <row r="1218" spans="2:14" ht="15.75">
      <c r="B1218" s="292"/>
      <c r="C1218" s="324">
        <v>1053</v>
      </c>
      <c r="D1218" s="325" t="s">
        <v>872</v>
      </c>
      <c r="E1218" s="326">
        <f t="shared" si="285"/>
        <v>0</v>
      </c>
      <c r="F1218" s="449"/>
      <c r="G1218" s="450"/>
      <c r="H1218" s="1425"/>
      <c r="I1218" s="449"/>
      <c r="J1218" s="450"/>
      <c r="K1218" s="1425"/>
      <c r="L1218" s="326">
        <f t="shared" si="286"/>
        <v>0</v>
      </c>
      <c r="M1218" s="12">
        <f t="shared" si="279"/>
      </c>
      <c r="N1218" s="13"/>
    </row>
    <row r="1219" spans="2:14" ht="15.75">
      <c r="B1219" s="292"/>
      <c r="C1219" s="318">
        <v>1062</v>
      </c>
      <c r="D1219" s="319" t="s">
        <v>211</v>
      </c>
      <c r="E1219" s="320">
        <f t="shared" si="285"/>
        <v>0</v>
      </c>
      <c r="F1219" s="454"/>
      <c r="G1219" s="455"/>
      <c r="H1219" s="1428"/>
      <c r="I1219" s="454"/>
      <c r="J1219" s="455"/>
      <c r="K1219" s="1428"/>
      <c r="L1219" s="320">
        <f t="shared" si="286"/>
        <v>0</v>
      </c>
      <c r="M1219" s="12">
        <f t="shared" si="279"/>
      </c>
      <c r="N1219" s="13"/>
    </row>
    <row r="1220" spans="2:14" ht="15.75">
      <c r="B1220" s="292"/>
      <c r="C1220" s="324">
        <v>1063</v>
      </c>
      <c r="D1220" s="332" t="s">
        <v>799</v>
      </c>
      <c r="E1220" s="326">
        <f t="shared" si="285"/>
        <v>0</v>
      </c>
      <c r="F1220" s="449"/>
      <c r="G1220" s="450"/>
      <c r="H1220" s="1425"/>
      <c r="I1220" s="449"/>
      <c r="J1220" s="450"/>
      <c r="K1220" s="1425"/>
      <c r="L1220" s="326">
        <f t="shared" si="286"/>
        <v>0</v>
      </c>
      <c r="M1220" s="12">
        <f t="shared" si="279"/>
      </c>
      <c r="N1220" s="13"/>
    </row>
    <row r="1221" spans="2:14" ht="15.75">
      <c r="B1221" s="292"/>
      <c r="C1221" s="333">
        <v>1069</v>
      </c>
      <c r="D1221" s="334" t="s">
        <v>212</v>
      </c>
      <c r="E1221" s="335">
        <f t="shared" si="285"/>
        <v>0</v>
      </c>
      <c r="F1221" s="600"/>
      <c r="G1221" s="601"/>
      <c r="H1221" s="1427"/>
      <c r="I1221" s="600"/>
      <c r="J1221" s="601"/>
      <c r="K1221" s="1427"/>
      <c r="L1221" s="335">
        <f t="shared" si="286"/>
        <v>0</v>
      </c>
      <c r="M1221" s="12">
        <f aca="true" t="shared" si="287" ref="M1221:M1252">(IF($E1221&lt;&gt;0,$M$2,IF($L1221&lt;&gt;0,$M$2,"")))</f>
      </c>
      <c r="N1221" s="13"/>
    </row>
    <row r="1222" spans="2:14" ht="15.75">
      <c r="B1222" s="278"/>
      <c r="C1222" s="318">
        <v>1091</v>
      </c>
      <c r="D1222" s="331" t="s">
        <v>908</v>
      </c>
      <c r="E1222" s="320">
        <f t="shared" si="285"/>
        <v>0</v>
      </c>
      <c r="F1222" s="454"/>
      <c r="G1222" s="455"/>
      <c r="H1222" s="1428"/>
      <c r="I1222" s="454"/>
      <c r="J1222" s="455"/>
      <c r="K1222" s="1428"/>
      <c r="L1222" s="320">
        <f t="shared" si="286"/>
        <v>0</v>
      </c>
      <c r="M1222" s="12">
        <f t="shared" si="287"/>
      </c>
      <c r="N1222" s="13"/>
    </row>
    <row r="1223" spans="2:14" ht="15.75">
      <c r="B1223" s="292"/>
      <c r="C1223" s="293">
        <v>1092</v>
      </c>
      <c r="D1223" s="294" t="s">
        <v>305</v>
      </c>
      <c r="E1223" s="295">
        <f t="shared" si="285"/>
        <v>0</v>
      </c>
      <c r="F1223" s="158"/>
      <c r="G1223" s="159"/>
      <c r="H1223" s="1420"/>
      <c r="I1223" s="158"/>
      <c r="J1223" s="159"/>
      <c r="K1223" s="1420"/>
      <c r="L1223" s="295">
        <f t="shared" si="286"/>
        <v>0</v>
      </c>
      <c r="M1223" s="12">
        <f t="shared" si="287"/>
      </c>
      <c r="N1223" s="13"/>
    </row>
    <row r="1224" spans="2:14" ht="15.75">
      <c r="B1224" s="292"/>
      <c r="C1224" s="285">
        <v>1098</v>
      </c>
      <c r="D1224" s="339" t="s">
        <v>213</v>
      </c>
      <c r="E1224" s="287">
        <f t="shared" si="285"/>
        <v>0</v>
      </c>
      <c r="F1224" s="173"/>
      <c r="G1224" s="174"/>
      <c r="H1224" s="1421"/>
      <c r="I1224" s="173"/>
      <c r="J1224" s="174"/>
      <c r="K1224" s="1421"/>
      <c r="L1224" s="287">
        <f t="shared" si="286"/>
        <v>0</v>
      </c>
      <c r="M1224" s="12">
        <f t="shared" si="287"/>
      </c>
      <c r="N1224" s="13"/>
    </row>
    <row r="1225" spans="2:14" ht="15.75">
      <c r="B1225" s="272">
        <v>1900</v>
      </c>
      <c r="C1225" s="1804" t="s">
        <v>272</v>
      </c>
      <c r="D1225" s="1805"/>
      <c r="E1225" s="310">
        <f aca="true" t="shared" si="288" ref="E1225:L1225">SUM(E1226:E1228)</f>
        <v>0</v>
      </c>
      <c r="F1225" s="274">
        <f t="shared" si="288"/>
        <v>0</v>
      </c>
      <c r="G1225" s="275">
        <f t="shared" si="288"/>
        <v>0</v>
      </c>
      <c r="H1225" s="276">
        <f t="shared" si="288"/>
        <v>0</v>
      </c>
      <c r="I1225" s="274">
        <f t="shared" si="288"/>
        <v>0</v>
      </c>
      <c r="J1225" s="275">
        <f t="shared" si="288"/>
        <v>0</v>
      </c>
      <c r="K1225" s="276">
        <f t="shared" si="288"/>
        <v>0</v>
      </c>
      <c r="L1225" s="310">
        <f t="shared" si="288"/>
        <v>0</v>
      </c>
      <c r="M1225" s="12">
        <f t="shared" si="287"/>
      </c>
      <c r="N1225" s="13"/>
    </row>
    <row r="1226" spans="2:14" ht="15.75">
      <c r="B1226" s="292"/>
      <c r="C1226" s="279">
        <v>1901</v>
      </c>
      <c r="D1226" s="340" t="s">
        <v>909</v>
      </c>
      <c r="E1226" s="281">
        <f>F1226+G1226+H1226</f>
        <v>0</v>
      </c>
      <c r="F1226" s="152"/>
      <c r="G1226" s="153"/>
      <c r="H1226" s="1418"/>
      <c r="I1226" s="152"/>
      <c r="J1226" s="153"/>
      <c r="K1226" s="1418"/>
      <c r="L1226" s="281">
        <f>I1226+J1226+K1226</f>
        <v>0</v>
      </c>
      <c r="M1226" s="12">
        <f t="shared" si="287"/>
      </c>
      <c r="N1226" s="13"/>
    </row>
    <row r="1227" spans="2:14" ht="15.75">
      <c r="B1227" s="341"/>
      <c r="C1227" s="293">
        <v>1981</v>
      </c>
      <c r="D1227" s="342" t="s">
        <v>910</v>
      </c>
      <c r="E1227" s="295">
        <f>F1227+G1227+H1227</f>
        <v>0</v>
      </c>
      <c r="F1227" s="158"/>
      <c r="G1227" s="159"/>
      <c r="H1227" s="1420"/>
      <c r="I1227" s="158"/>
      <c r="J1227" s="159"/>
      <c r="K1227" s="1420"/>
      <c r="L1227" s="295">
        <f>I1227+J1227+K1227</f>
        <v>0</v>
      </c>
      <c r="M1227" s="12">
        <f t="shared" si="287"/>
      </c>
      <c r="N1227" s="13"/>
    </row>
    <row r="1228" spans="2:14" ht="15.75">
      <c r="B1228" s="292"/>
      <c r="C1228" s="285">
        <v>1991</v>
      </c>
      <c r="D1228" s="343" t="s">
        <v>911</v>
      </c>
      <c r="E1228" s="287">
        <f>F1228+G1228+H1228</f>
        <v>0</v>
      </c>
      <c r="F1228" s="173"/>
      <c r="G1228" s="174"/>
      <c r="H1228" s="1421"/>
      <c r="I1228" s="173"/>
      <c r="J1228" s="174"/>
      <c r="K1228" s="1421"/>
      <c r="L1228" s="287">
        <f>I1228+J1228+K1228</f>
        <v>0</v>
      </c>
      <c r="M1228" s="12">
        <f t="shared" si="287"/>
      </c>
      <c r="N1228" s="13"/>
    </row>
    <row r="1229" spans="2:14" ht="15.75">
      <c r="B1229" s="272">
        <v>2100</v>
      </c>
      <c r="C1229" s="1804" t="s">
        <v>720</v>
      </c>
      <c r="D1229" s="1805"/>
      <c r="E1229" s="310">
        <f aca="true" t="shared" si="289" ref="E1229:L1229">SUM(E1230:E1234)</f>
        <v>0</v>
      </c>
      <c r="F1229" s="274">
        <f t="shared" si="289"/>
        <v>0</v>
      </c>
      <c r="G1229" s="275">
        <f t="shared" si="289"/>
        <v>0</v>
      </c>
      <c r="H1229" s="276">
        <f t="shared" si="289"/>
        <v>0</v>
      </c>
      <c r="I1229" s="274">
        <f t="shared" si="289"/>
        <v>0</v>
      </c>
      <c r="J1229" s="275">
        <f t="shared" si="289"/>
        <v>0</v>
      </c>
      <c r="K1229" s="276">
        <f t="shared" si="289"/>
        <v>0</v>
      </c>
      <c r="L1229" s="310">
        <f t="shared" si="289"/>
        <v>0</v>
      </c>
      <c r="M1229" s="12">
        <f t="shared" si="287"/>
      </c>
      <c r="N1229" s="13"/>
    </row>
    <row r="1230" spans="2:14" ht="15.75">
      <c r="B1230" s="292"/>
      <c r="C1230" s="279">
        <v>2110</v>
      </c>
      <c r="D1230" s="344" t="s">
        <v>214</v>
      </c>
      <c r="E1230" s="281">
        <f>F1230+G1230+H1230</f>
        <v>0</v>
      </c>
      <c r="F1230" s="152"/>
      <c r="G1230" s="153"/>
      <c r="H1230" s="1418"/>
      <c r="I1230" s="152"/>
      <c r="J1230" s="153"/>
      <c r="K1230" s="1418"/>
      <c r="L1230" s="281">
        <f>I1230+J1230+K1230</f>
        <v>0</v>
      </c>
      <c r="M1230" s="12">
        <f t="shared" si="287"/>
      </c>
      <c r="N1230" s="13"/>
    </row>
    <row r="1231" spans="2:14" ht="15.75">
      <c r="B1231" s="341"/>
      <c r="C1231" s="293">
        <v>2120</v>
      </c>
      <c r="D1231" s="300" t="s">
        <v>215</v>
      </c>
      <c r="E1231" s="295">
        <f>F1231+G1231+H1231</f>
        <v>0</v>
      </c>
      <c r="F1231" s="158"/>
      <c r="G1231" s="159"/>
      <c r="H1231" s="1420"/>
      <c r="I1231" s="158"/>
      <c r="J1231" s="159"/>
      <c r="K1231" s="1420"/>
      <c r="L1231" s="295">
        <f>I1231+J1231+K1231</f>
        <v>0</v>
      </c>
      <c r="M1231" s="12">
        <f t="shared" si="287"/>
      </c>
      <c r="N1231" s="13"/>
    </row>
    <row r="1232" spans="2:14" ht="15.75">
      <c r="B1232" s="341"/>
      <c r="C1232" s="293">
        <v>2125</v>
      </c>
      <c r="D1232" s="300" t="s">
        <v>216</v>
      </c>
      <c r="E1232" s="295">
        <f>F1232+G1232+H1232</f>
        <v>0</v>
      </c>
      <c r="F1232" s="488">
        <v>0</v>
      </c>
      <c r="G1232" s="489">
        <v>0</v>
      </c>
      <c r="H1232" s="160">
        <v>0</v>
      </c>
      <c r="I1232" s="488">
        <v>0</v>
      </c>
      <c r="J1232" s="489">
        <v>0</v>
      </c>
      <c r="K1232" s="160">
        <v>0</v>
      </c>
      <c r="L1232" s="295">
        <f>I1232+J1232+K1232</f>
        <v>0</v>
      </c>
      <c r="M1232" s="12">
        <f t="shared" si="287"/>
      </c>
      <c r="N1232" s="13"/>
    </row>
    <row r="1233" spans="2:14" ht="15.75">
      <c r="B1233" s="291"/>
      <c r="C1233" s="293">
        <v>2140</v>
      </c>
      <c r="D1233" s="300" t="s">
        <v>217</v>
      </c>
      <c r="E1233" s="295">
        <f>F1233+G1233+H1233</f>
        <v>0</v>
      </c>
      <c r="F1233" s="488">
        <v>0</v>
      </c>
      <c r="G1233" s="489">
        <v>0</v>
      </c>
      <c r="H1233" s="160">
        <v>0</v>
      </c>
      <c r="I1233" s="488">
        <v>0</v>
      </c>
      <c r="J1233" s="489">
        <v>0</v>
      </c>
      <c r="K1233" s="160">
        <v>0</v>
      </c>
      <c r="L1233" s="295">
        <f>I1233+J1233+K1233</f>
        <v>0</v>
      </c>
      <c r="M1233" s="12">
        <f t="shared" si="287"/>
      </c>
      <c r="N1233" s="13"/>
    </row>
    <row r="1234" spans="2:14" ht="15.75">
      <c r="B1234" s="292"/>
      <c r="C1234" s="285">
        <v>2190</v>
      </c>
      <c r="D1234" s="345" t="s">
        <v>218</v>
      </c>
      <c r="E1234" s="287">
        <f>F1234+G1234+H1234</f>
        <v>0</v>
      </c>
      <c r="F1234" s="173"/>
      <c r="G1234" s="174"/>
      <c r="H1234" s="1421"/>
      <c r="I1234" s="173"/>
      <c r="J1234" s="174"/>
      <c r="K1234" s="1421"/>
      <c r="L1234" s="287">
        <f>I1234+J1234+K1234</f>
        <v>0</v>
      </c>
      <c r="M1234" s="12">
        <f t="shared" si="287"/>
      </c>
      <c r="N1234" s="13"/>
    </row>
    <row r="1235" spans="2:14" ht="15.75">
      <c r="B1235" s="272">
        <v>2200</v>
      </c>
      <c r="C1235" s="1804" t="s">
        <v>219</v>
      </c>
      <c r="D1235" s="1805"/>
      <c r="E1235" s="310">
        <f aca="true" t="shared" si="290" ref="E1235:L1235">SUM(E1236:E1237)</f>
        <v>0</v>
      </c>
      <c r="F1235" s="274">
        <f t="shared" si="290"/>
        <v>0</v>
      </c>
      <c r="G1235" s="275">
        <f t="shared" si="290"/>
        <v>0</v>
      </c>
      <c r="H1235" s="276">
        <f t="shared" si="290"/>
        <v>0</v>
      </c>
      <c r="I1235" s="274">
        <f t="shared" si="290"/>
        <v>0</v>
      </c>
      <c r="J1235" s="275">
        <f t="shared" si="290"/>
        <v>0</v>
      </c>
      <c r="K1235" s="276">
        <f t="shared" si="290"/>
        <v>0</v>
      </c>
      <c r="L1235" s="310">
        <f t="shared" si="290"/>
        <v>0</v>
      </c>
      <c r="M1235" s="12">
        <f t="shared" si="287"/>
      </c>
      <c r="N1235" s="13"/>
    </row>
    <row r="1236" spans="2:14" ht="15.75">
      <c r="B1236" s="292"/>
      <c r="C1236" s="279">
        <v>2221</v>
      </c>
      <c r="D1236" s="280" t="s">
        <v>306</v>
      </c>
      <c r="E1236" s="281">
        <f aca="true" t="shared" si="291" ref="E1236:E1241">F1236+G1236+H1236</f>
        <v>0</v>
      </c>
      <c r="F1236" s="152"/>
      <c r="G1236" s="153"/>
      <c r="H1236" s="1418"/>
      <c r="I1236" s="152"/>
      <c r="J1236" s="153"/>
      <c r="K1236" s="1418"/>
      <c r="L1236" s="281">
        <f aca="true" t="shared" si="292" ref="L1236:L1241">I1236+J1236+K1236</f>
        <v>0</v>
      </c>
      <c r="M1236" s="12">
        <f t="shared" si="287"/>
      </c>
      <c r="N1236" s="13"/>
    </row>
    <row r="1237" spans="2:14" ht="15.75">
      <c r="B1237" s="292"/>
      <c r="C1237" s="285">
        <v>2224</v>
      </c>
      <c r="D1237" s="286" t="s">
        <v>220</v>
      </c>
      <c r="E1237" s="287">
        <f t="shared" si="291"/>
        <v>0</v>
      </c>
      <c r="F1237" s="173"/>
      <c r="G1237" s="174"/>
      <c r="H1237" s="1421"/>
      <c r="I1237" s="173"/>
      <c r="J1237" s="174"/>
      <c r="K1237" s="1421"/>
      <c r="L1237" s="287">
        <f t="shared" si="292"/>
        <v>0</v>
      </c>
      <c r="M1237" s="12">
        <f t="shared" si="287"/>
      </c>
      <c r="N1237" s="13"/>
    </row>
    <row r="1238" spans="2:14" ht="15.75">
      <c r="B1238" s="272">
        <v>2500</v>
      </c>
      <c r="C1238" s="1804" t="s">
        <v>221</v>
      </c>
      <c r="D1238" s="1805"/>
      <c r="E1238" s="310">
        <f t="shared" si="291"/>
        <v>0</v>
      </c>
      <c r="F1238" s="1422"/>
      <c r="G1238" s="1423"/>
      <c r="H1238" s="1424"/>
      <c r="I1238" s="1422"/>
      <c r="J1238" s="1423"/>
      <c r="K1238" s="1424"/>
      <c r="L1238" s="310">
        <f t="shared" si="292"/>
        <v>0</v>
      </c>
      <c r="M1238" s="12">
        <f t="shared" si="287"/>
      </c>
      <c r="N1238" s="13"/>
    </row>
    <row r="1239" spans="2:14" ht="15.75">
      <c r="B1239" s="272">
        <v>2600</v>
      </c>
      <c r="C1239" s="1806" t="s">
        <v>222</v>
      </c>
      <c r="D1239" s="1807"/>
      <c r="E1239" s="310">
        <f t="shared" si="291"/>
        <v>0</v>
      </c>
      <c r="F1239" s="1422"/>
      <c r="G1239" s="1423"/>
      <c r="H1239" s="1424"/>
      <c r="I1239" s="1422"/>
      <c r="J1239" s="1423"/>
      <c r="K1239" s="1424"/>
      <c r="L1239" s="310">
        <f t="shared" si="292"/>
        <v>0</v>
      </c>
      <c r="M1239" s="12">
        <f t="shared" si="287"/>
      </c>
      <c r="N1239" s="13"/>
    </row>
    <row r="1240" spans="2:14" ht="15.75">
      <c r="B1240" s="272">
        <v>2700</v>
      </c>
      <c r="C1240" s="1806" t="s">
        <v>223</v>
      </c>
      <c r="D1240" s="1807"/>
      <c r="E1240" s="310">
        <f t="shared" si="291"/>
        <v>0</v>
      </c>
      <c r="F1240" s="1422"/>
      <c r="G1240" s="1423"/>
      <c r="H1240" s="1424"/>
      <c r="I1240" s="1422"/>
      <c r="J1240" s="1423"/>
      <c r="K1240" s="1424"/>
      <c r="L1240" s="310">
        <f t="shared" si="292"/>
        <v>0</v>
      </c>
      <c r="M1240" s="12">
        <f t="shared" si="287"/>
      </c>
      <c r="N1240" s="13"/>
    </row>
    <row r="1241" spans="2:14" ht="15.75">
      <c r="B1241" s="272">
        <v>2800</v>
      </c>
      <c r="C1241" s="1806" t="s">
        <v>1659</v>
      </c>
      <c r="D1241" s="1807"/>
      <c r="E1241" s="310">
        <f t="shared" si="291"/>
        <v>0</v>
      </c>
      <c r="F1241" s="1422"/>
      <c r="G1241" s="1423"/>
      <c r="H1241" s="1424"/>
      <c r="I1241" s="1422"/>
      <c r="J1241" s="1423"/>
      <c r="K1241" s="1424"/>
      <c r="L1241" s="310">
        <f t="shared" si="292"/>
        <v>0</v>
      </c>
      <c r="M1241" s="12">
        <f t="shared" si="287"/>
      </c>
      <c r="N1241" s="13"/>
    </row>
    <row r="1242" spans="2:14" ht="15.75">
      <c r="B1242" s="272">
        <v>2900</v>
      </c>
      <c r="C1242" s="1804" t="s">
        <v>224</v>
      </c>
      <c r="D1242" s="1805"/>
      <c r="E1242" s="310">
        <f aca="true" t="shared" si="293" ref="E1242:L1242">SUM(E1243:E1250)</f>
        <v>0</v>
      </c>
      <c r="F1242" s="274">
        <f t="shared" si="293"/>
        <v>0</v>
      </c>
      <c r="G1242" s="274">
        <f t="shared" si="293"/>
        <v>0</v>
      </c>
      <c r="H1242" s="274">
        <f t="shared" si="293"/>
        <v>0</v>
      </c>
      <c r="I1242" s="274">
        <f t="shared" si="293"/>
        <v>0</v>
      </c>
      <c r="J1242" s="274">
        <f t="shared" si="293"/>
        <v>0</v>
      </c>
      <c r="K1242" s="274">
        <f t="shared" si="293"/>
        <v>0</v>
      </c>
      <c r="L1242" s="274">
        <f t="shared" si="293"/>
        <v>0</v>
      </c>
      <c r="M1242" s="12">
        <f t="shared" si="287"/>
      </c>
      <c r="N1242" s="13"/>
    </row>
    <row r="1243" spans="2:14" ht="15.75">
      <c r="B1243" s="346"/>
      <c r="C1243" s="279">
        <v>2910</v>
      </c>
      <c r="D1243" s="347" t="s">
        <v>1954</v>
      </c>
      <c r="E1243" s="281">
        <f aca="true" t="shared" si="294" ref="E1243:E1250">F1243+G1243+H1243</f>
        <v>0</v>
      </c>
      <c r="F1243" s="152"/>
      <c r="G1243" s="153"/>
      <c r="H1243" s="1418"/>
      <c r="I1243" s="152"/>
      <c r="J1243" s="153"/>
      <c r="K1243" s="1418"/>
      <c r="L1243" s="281">
        <f aca="true" t="shared" si="295" ref="L1243:L1250">I1243+J1243+K1243</f>
        <v>0</v>
      </c>
      <c r="M1243" s="12">
        <f t="shared" si="287"/>
      </c>
      <c r="N1243" s="13"/>
    </row>
    <row r="1244" spans="2:14" ht="15.75">
      <c r="B1244" s="346"/>
      <c r="C1244" s="279">
        <v>2920</v>
      </c>
      <c r="D1244" s="347" t="s">
        <v>225</v>
      </c>
      <c r="E1244" s="281">
        <f t="shared" si="294"/>
        <v>0</v>
      </c>
      <c r="F1244" s="152"/>
      <c r="G1244" s="153"/>
      <c r="H1244" s="1418"/>
      <c r="I1244" s="152"/>
      <c r="J1244" s="153"/>
      <c r="K1244" s="1418"/>
      <c r="L1244" s="281">
        <f t="shared" si="295"/>
        <v>0</v>
      </c>
      <c r="M1244" s="12">
        <f t="shared" si="287"/>
      </c>
      <c r="N1244" s="13"/>
    </row>
    <row r="1245" spans="2:14" ht="31.5">
      <c r="B1245" s="346"/>
      <c r="C1245" s="324">
        <v>2969</v>
      </c>
      <c r="D1245" s="348" t="s">
        <v>226</v>
      </c>
      <c r="E1245" s="326">
        <f t="shared" si="294"/>
        <v>0</v>
      </c>
      <c r="F1245" s="449"/>
      <c r="G1245" s="450"/>
      <c r="H1245" s="1425"/>
      <c r="I1245" s="449"/>
      <c r="J1245" s="450"/>
      <c r="K1245" s="1425"/>
      <c r="L1245" s="326">
        <f t="shared" si="295"/>
        <v>0</v>
      </c>
      <c r="M1245" s="12">
        <f t="shared" si="287"/>
      </c>
      <c r="N1245" s="13"/>
    </row>
    <row r="1246" spans="2:14" ht="31.5">
      <c r="B1246" s="346"/>
      <c r="C1246" s="349">
        <v>2970</v>
      </c>
      <c r="D1246" s="350" t="s">
        <v>227</v>
      </c>
      <c r="E1246" s="351">
        <f t="shared" si="294"/>
        <v>0</v>
      </c>
      <c r="F1246" s="636"/>
      <c r="G1246" s="637"/>
      <c r="H1246" s="1426"/>
      <c r="I1246" s="636"/>
      <c r="J1246" s="637"/>
      <c r="K1246" s="1426"/>
      <c r="L1246" s="351">
        <f t="shared" si="295"/>
        <v>0</v>
      </c>
      <c r="M1246" s="12">
        <f t="shared" si="287"/>
      </c>
      <c r="N1246" s="13"/>
    </row>
    <row r="1247" spans="2:14" ht="15.75">
      <c r="B1247" s="346"/>
      <c r="C1247" s="333">
        <v>2989</v>
      </c>
      <c r="D1247" s="355" t="s">
        <v>228</v>
      </c>
      <c r="E1247" s="335">
        <f t="shared" si="294"/>
        <v>0</v>
      </c>
      <c r="F1247" s="600"/>
      <c r="G1247" s="601"/>
      <c r="H1247" s="1427"/>
      <c r="I1247" s="600"/>
      <c r="J1247" s="601"/>
      <c r="K1247" s="1427"/>
      <c r="L1247" s="335">
        <f t="shared" si="295"/>
        <v>0</v>
      </c>
      <c r="M1247" s="12">
        <f t="shared" si="287"/>
      </c>
      <c r="N1247" s="13"/>
    </row>
    <row r="1248" spans="2:14" ht="15.75">
      <c r="B1248" s="292"/>
      <c r="C1248" s="318">
        <v>2990</v>
      </c>
      <c r="D1248" s="356" t="s">
        <v>1973</v>
      </c>
      <c r="E1248" s="320">
        <f t="shared" si="294"/>
        <v>0</v>
      </c>
      <c r="F1248" s="454"/>
      <c r="G1248" s="455"/>
      <c r="H1248" s="1428"/>
      <c r="I1248" s="454"/>
      <c r="J1248" s="455"/>
      <c r="K1248" s="1428"/>
      <c r="L1248" s="320">
        <f t="shared" si="295"/>
        <v>0</v>
      </c>
      <c r="M1248" s="12">
        <f t="shared" si="287"/>
      </c>
      <c r="N1248" s="13"/>
    </row>
    <row r="1249" spans="2:14" ht="15.75">
      <c r="B1249" s="292"/>
      <c r="C1249" s="318">
        <v>2991</v>
      </c>
      <c r="D1249" s="356" t="s">
        <v>229</v>
      </c>
      <c r="E1249" s="320">
        <f t="shared" si="294"/>
        <v>0</v>
      </c>
      <c r="F1249" s="454"/>
      <c r="G1249" s="455"/>
      <c r="H1249" s="1428"/>
      <c r="I1249" s="454"/>
      <c r="J1249" s="455"/>
      <c r="K1249" s="1428"/>
      <c r="L1249" s="320">
        <f t="shared" si="295"/>
        <v>0</v>
      </c>
      <c r="M1249" s="12">
        <f t="shared" si="287"/>
      </c>
      <c r="N1249" s="13"/>
    </row>
    <row r="1250" spans="2:14" ht="15.75">
      <c r="B1250" s="292"/>
      <c r="C1250" s="285">
        <v>2992</v>
      </c>
      <c r="D1250" s="357" t="s">
        <v>230</v>
      </c>
      <c r="E1250" s="287">
        <f t="shared" si="294"/>
        <v>0</v>
      </c>
      <c r="F1250" s="173"/>
      <c r="G1250" s="174"/>
      <c r="H1250" s="1421"/>
      <c r="I1250" s="173"/>
      <c r="J1250" s="174"/>
      <c r="K1250" s="1421"/>
      <c r="L1250" s="287">
        <f t="shared" si="295"/>
        <v>0</v>
      </c>
      <c r="M1250" s="12">
        <f t="shared" si="287"/>
      </c>
      <c r="N1250" s="13"/>
    </row>
    <row r="1251" spans="2:14" ht="15.75">
      <c r="B1251" s="272">
        <v>3300</v>
      </c>
      <c r="C1251" s="358" t="s">
        <v>2004</v>
      </c>
      <c r="D1251" s="1481"/>
      <c r="E1251" s="310">
        <f aca="true" t="shared" si="296" ref="E1251:L1251">SUM(E1252:E1256)</f>
        <v>0</v>
      </c>
      <c r="F1251" s="274">
        <f t="shared" si="296"/>
        <v>0</v>
      </c>
      <c r="G1251" s="275">
        <f t="shared" si="296"/>
        <v>0</v>
      </c>
      <c r="H1251" s="276">
        <f t="shared" si="296"/>
        <v>0</v>
      </c>
      <c r="I1251" s="274">
        <f t="shared" si="296"/>
        <v>0</v>
      </c>
      <c r="J1251" s="275">
        <f t="shared" si="296"/>
        <v>0</v>
      </c>
      <c r="K1251" s="276">
        <f t="shared" si="296"/>
        <v>0</v>
      </c>
      <c r="L1251" s="310">
        <f t="shared" si="296"/>
        <v>0</v>
      </c>
      <c r="M1251" s="12">
        <f t="shared" si="287"/>
      </c>
      <c r="N1251" s="13"/>
    </row>
    <row r="1252" spans="2:14" ht="15.75">
      <c r="B1252" s="291"/>
      <c r="C1252" s="279">
        <v>3301</v>
      </c>
      <c r="D1252" s="359" t="s">
        <v>231</v>
      </c>
      <c r="E1252" s="281">
        <f aca="true" t="shared" si="297" ref="E1252:E1259">F1252+G1252+H1252</f>
        <v>0</v>
      </c>
      <c r="F1252" s="486">
        <v>0</v>
      </c>
      <c r="G1252" s="487">
        <v>0</v>
      </c>
      <c r="H1252" s="154">
        <v>0</v>
      </c>
      <c r="I1252" s="486">
        <v>0</v>
      </c>
      <c r="J1252" s="487">
        <v>0</v>
      </c>
      <c r="K1252" s="154">
        <v>0</v>
      </c>
      <c r="L1252" s="281">
        <f aca="true" t="shared" si="298" ref="L1252:L1259">I1252+J1252+K1252</f>
        <v>0</v>
      </c>
      <c r="M1252" s="12">
        <f t="shared" si="287"/>
      </c>
      <c r="N1252" s="13"/>
    </row>
    <row r="1253" spans="2:14" ht="15.75">
      <c r="B1253" s="291"/>
      <c r="C1253" s="293">
        <v>3302</v>
      </c>
      <c r="D1253" s="360" t="s">
        <v>713</v>
      </c>
      <c r="E1253" s="295">
        <f t="shared" si="297"/>
        <v>0</v>
      </c>
      <c r="F1253" s="488">
        <v>0</v>
      </c>
      <c r="G1253" s="489">
        <v>0</v>
      </c>
      <c r="H1253" s="160">
        <v>0</v>
      </c>
      <c r="I1253" s="488">
        <v>0</v>
      </c>
      <c r="J1253" s="489">
        <v>0</v>
      </c>
      <c r="K1253" s="160">
        <v>0</v>
      </c>
      <c r="L1253" s="295">
        <f t="shared" si="298"/>
        <v>0</v>
      </c>
      <c r="M1253" s="12">
        <f aca="true" t="shared" si="299" ref="M1253:M1284">(IF($E1253&lt;&gt;0,$M$2,IF($L1253&lt;&gt;0,$M$2,"")))</f>
      </c>
      <c r="N1253" s="13"/>
    </row>
    <row r="1254" spans="2:14" ht="15.75">
      <c r="B1254" s="291"/>
      <c r="C1254" s="293">
        <v>3303</v>
      </c>
      <c r="D1254" s="360" t="s">
        <v>232</v>
      </c>
      <c r="E1254" s="295">
        <f t="shared" si="297"/>
        <v>0</v>
      </c>
      <c r="F1254" s="488">
        <v>0</v>
      </c>
      <c r="G1254" s="489">
        <v>0</v>
      </c>
      <c r="H1254" s="160">
        <v>0</v>
      </c>
      <c r="I1254" s="488">
        <v>0</v>
      </c>
      <c r="J1254" s="489">
        <v>0</v>
      </c>
      <c r="K1254" s="160">
        <v>0</v>
      </c>
      <c r="L1254" s="295">
        <f t="shared" si="298"/>
        <v>0</v>
      </c>
      <c r="M1254" s="12">
        <f t="shared" si="299"/>
      </c>
      <c r="N1254" s="13"/>
    </row>
    <row r="1255" spans="2:14" ht="15.75">
      <c r="B1255" s="291"/>
      <c r="C1255" s="293">
        <v>3304</v>
      </c>
      <c r="D1255" s="360" t="s">
        <v>233</v>
      </c>
      <c r="E1255" s="295">
        <f t="shared" si="297"/>
        <v>0</v>
      </c>
      <c r="F1255" s="488">
        <v>0</v>
      </c>
      <c r="G1255" s="489">
        <v>0</v>
      </c>
      <c r="H1255" s="160">
        <v>0</v>
      </c>
      <c r="I1255" s="488">
        <v>0</v>
      </c>
      <c r="J1255" s="489">
        <v>0</v>
      </c>
      <c r="K1255" s="160">
        <v>0</v>
      </c>
      <c r="L1255" s="295">
        <f t="shared" si="298"/>
        <v>0</v>
      </c>
      <c r="M1255" s="12">
        <f t="shared" si="299"/>
      </c>
      <c r="N1255" s="13"/>
    </row>
    <row r="1256" spans="2:14" ht="31.5">
      <c r="B1256" s="291"/>
      <c r="C1256" s="285">
        <v>3306</v>
      </c>
      <c r="D1256" s="361" t="s">
        <v>1656</v>
      </c>
      <c r="E1256" s="287">
        <f t="shared" si="297"/>
        <v>0</v>
      </c>
      <c r="F1256" s="490">
        <v>0</v>
      </c>
      <c r="G1256" s="491">
        <v>0</v>
      </c>
      <c r="H1256" s="175">
        <v>0</v>
      </c>
      <c r="I1256" s="490">
        <v>0</v>
      </c>
      <c r="J1256" s="491">
        <v>0</v>
      </c>
      <c r="K1256" s="175">
        <v>0</v>
      </c>
      <c r="L1256" s="287">
        <f t="shared" si="298"/>
        <v>0</v>
      </c>
      <c r="M1256" s="12">
        <f t="shared" si="299"/>
      </c>
      <c r="N1256" s="13"/>
    </row>
    <row r="1257" spans="2:14" ht="15.75">
      <c r="B1257" s="272">
        <v>3900</v>
      </c>
      <c r="C1257" s="1804" t="s">
        <v>234</v>
      </c>
      <c r="D1257" s="1805"/>
      <c r="E1257" s="310">
        <f t="shared" si="297"/>
        <v>0</v>
      </c>
      <c r="F1257" s="1471">
        <v>0</v>
      </c>
      <c r="G1257" s="1472">
        <v>0</v>
      </c>
      <c r="H1257" s="1473">
        <v>0</v>
      </c>
      <c r="I1257" s="1471">
        <v>0</v>
      </c>
      <c r="J1257" s="1472">
        <v>0</v>
      </c>
      <c r="K1257" s="1473">
        <v>0</v>
      </c>
      <c r="L1257" s="310">
        <f t="shared" si="298"/>
        <v>0</v>
      </c>
      <c r="M1257" s="12">
        <f t="shared" si="299"/>
      </c>
      <c r="N1257" s="13"/>
    </row>
    <row r="1258" spans="2:14" ht="15.75">
      <c r="B1258" s="272">
        <v>4000</v>
      </c>
      <c r="C1258" s="1804" t="s">
        <v>235</v>
      </c>
      <c r="D1258" s="1805"/>
      <c r="E1258" s="310">
        <f t="shared" si="297"/>
        <v>0</v>
      </c>
      <c r="F1258" s="1422"/>
      <c r="G1258" s="1423"/>
      <c r="H1258" s="1424"/>
      <c r="I1258" s="1422"/>
      <c r="J1258" s="1423"/>
      <c r="K1258" s="1424"/>
      <c r="L1258" s="310">
        <f t="shared" si="298"/>
        <v>0</v>
      </c>
      <c r="M1258" s="12">
        <f t="shared" si="299"/>
      </c>
      <c r="N1258" s="13"/>
    </row>
    <row r="1259" spans="2:14" ht="15.75">
      <c r="B1259" s="272">
        <v>4100</v>
      </c>
      <c r="C1259" s="1804" t="s">
        <v>236</v>
      </c>
      <c r="D1259" s="1805"/>
      <c r="E1259" s="310">
        <f t="shared" si="297"/>
        <v>0</v>
      </c>
      <c r="F1259" s="1472">
        <v>0</v>
      </c>
      <c r="G1259" s="1472">
        <v>0</v>
      </c>
      <c r="H1259" s="1473">
        <v>0</v>
      </c>
      <c r="I1259" s="1663">
        <v>0</v>
      </c>
      <c r="J1259" s="1472">
        <v>0</v>
      </c>
      <c r="K1259" s="1472">
        <v>0</v>
      </c>
      <c r="L1259" s="310">
        <f t="shared" si="298"/>
        <v>0</v>
      </c>
      <c r="M1259" s="12">
        <f t="shared" si="299"/>
      </c>
      <c r="N1259" s="13"/>
    </row>
    <row r="1260" spans="2:14" ht="15.75">
      <c r="B1260" s="272">
        <v>4200</v>
      </c>
      <c r="C1260" s="1804" t="s">
        <v>237</v>
      </c>
      <c r="D1260" s="1805"/>
      <c r="E1260" s="310">
        <f aca="true" t="shared" si="300" ref="E1260:L1260">SUM(E1261:E1266)</f>
        <v>0</v>
      </c>
      <c r="F1260" s="274">
        <f t="shared" si="300"/>
        <v>0</v>
      </c>
      <c r="G1260" s="275">
        <f t="shared" si="300"/>
        <v>0</v>
      </c>
      <c r="H1260" s="276">
        <f t="shared" si="300"/>
        <v>0</v>
      </c>
      <c r="I1260" s="274">
        <f t="shared" si="300"/>
        <v>0</v>
      </c>
      <c r="J1260" s="275">
        <f t="shared" si="300"/>
        <v>0</v>
      </c>
      <c r="K1260" s="276">
        <f t="shared" si="300"/>
        <v>0</v>
      </c>
      <c r="L1260" s="310">
        <f t="shared" si="300"/>
        <v>0</v>
      </c>
      <c r="M1260" s="12">
        <f t="shared" si="299"/>
      </c>
      <c r="N1260" s="13"/>
    </row>
    <row r="1261" spans="2:14" ht="15.75">
      <c r="B1261" s="362"/>
      <c r="C1261" s="279">
        <v>4201</v>
      </c>
      <c r="D1261" s="280" t="s">
        <v>238</v>
      </c>
      <c r="E1261" s="281">
        <f aca="true" t="shared" si="301" ref="E1261:E1266">F1261+G1261+H1261</f>
        <v>0</v>
      </c>
      <c r="F1261" s="152"/>
      <c r="G1261" s="153"/>
      <c r="H1261" s="1418"/>
      <c r="I1261" s="152"/>
      <c r="J1261" s="153"/>
      <c r="K1261" s="1418"/>
      <c r="L1261" s="281">
        <f aca="true" t="shared" si="302" ref="L1261:L1266">I1261+J1261+K1261</f>
        <v>0</v>
      </c>
      <c r="M1261" s="12">
        <f t="shared" si="299"/>
      </c>
      <c r="N1261" s="13"/>
    </row>
    <row r="1262" spans="2:14" ht="15.75">
      <c r="B1262" s="362"/>
      <c r="C1262" s="293">
        <v>4202</v>
      </c>
      <c r="D1262" s="363" t="s">
        <v>239</v>
      </c>
      <c r="E1262" s="295">
        <f t="shared" si="301"/>
        <v>0</v>
      </c>
      <c r="F1262" s="158"/>
      <c r="G1262" s="159"/>
      <c r="H1262" s="1420"/>
      <c r="I1262" s="158"/>
      <c r="J1262" s="159"/>
      <c r="K1262" s="1420"/>
      <c r="L1262" s="295">
        <f t="shared" si="302"/>
        <v>0</v>
      </c>
      <c r="M1262" s="12">
        <f t="shared" si="299"/>
      </c>
      <c r="N1262" s="13"/>
    </row>
    <row r="1263" spans="2:14" ht="15.75">
      <c r="B1263" s="362"/>
      <c r="C1263" s="293">
        <v>4214</v>
      </c>
      <c r="D1263" s="363" t="s">
        <v>240</v>
      </c>
      <c r="E1263" s="295">
        <f t="shared" si="301"/>
        <v>0</v>
      </c>
      <c r="F1263" s="158"/>
      <c r="G1263" s="159"/>
      <c r="H1263" s="1420"/>
      <c r="I1263" s="158"/>
      <c r="J1263" s="159"/>
      <c r="K1263" s="1420"/>
      <c r="L1263" s="295">
        <f t="shared" si="302"/>
        <v>0</v>
      </c>
      <c r="M1263" s="12">
        <f t="shared" si="299"/>
      </c>
      <c r="N1263" s="13"/>
    </row>
    <row r="1264" spans="2:14" ht="15.75">
      <c r="B1264" s="362"/>
      <c r="C1264" s="293">
        <v>4217</v>
      </c>
      <c r="D1264" s="363" t="s">
        <v>241</v>
      </c>
      <c r="E1264" s="295">
        <f t="shared" si="301"/>
        <v>0</v>
      </c>
      <c r="F1264" s="158"/>
      <c r="G1264" s="159"/>
      <c r="H1264" s="1420"/>
      <c r="I1264" s="158"/>
      <c r="J1264" s="159"/>
      <c r="K1264" s="1420"/>
      <c r="L1264" s="295">
        <f t="shared" si="302"/>
        <v>0</v>
      </c>
      <c r="M1264" s="12">
        <f t="shared" si="299"/>
      </c>
      <c r="N1264" s="13"/>
    </row>
    <row r="1265" spans="2:14" ht="15.75">
      <c r="B1265" s="362"/>
      <c r="C1265" s="293">
        <v>4218</v>
      </c>
      <c r="D1265" s="294" t="s">
        <v>242</v>
      </c>
      <c r="E1265" s="295">
        <f t="shared" si="301"/>
        <v>0</v>
      </c>
      <c r="F1265" s="158"/>
      <c r="G1265" s="159"/>
      <c r="H1265" s="1420"/>
      <c r="I1265" s="158"/>
      <c r="J1265" s="159"/>
      <c r="K1265" s="1420"/>
      <c r="L1265" s="295">
        <f t="shared" si="302"/>
        <v>0</v>
      </c>
      <c r="M1265" s="12">
        <f t="shared" si="299"/>
      </c>
      <c r="N1265" s="13"/>
    </row>
    <row r="1266" spans="2:14" ht="15.75">
      <c r="B1266" s="362"/>
      <c r="C1266" s="285">
        <v>4219</v>
      </c>
      <c r="D1266" s="343" t="s">
        <v>243</v>
      </c>
      <c r="E1266" s="287">
        <f t="shared" si="301"/>
        <v>0</v>
      </c>
      <c r="F1266" s="173"/>
      <c r="G1266" s="174"/>
      <c r="H1266" s="1421"/>
      <c r="I1266" s="173"/>
      <c r="J1266" s="174"/>
      <c r="K1266" s="1421"/>
      <c r="L1266" s="287">
        <f t="shared" si="302"/>
        <v>0</v>
      </c>
      <c r="M1266" s="12">
        <f t="shared" si="299"/>
      </c>
      <c r="N1266" s="13"/>
    </row>
    <row r="1267" spans="2:14" ht="15.75">
      <c r="B1267" s="272">
        <v>4300</v>
      </c>
      <c r="C1267" s="1804" t="s">
        <v>1660</v>
      </c>
      <c r="D1267" s="1805"/>
      <c r="E1267" s="310">
        <f aca="true" t="shared" si="303" ref="E1267:L1267">SUM(E1268:E1270)</f>
        <v>0</v>
      </c>
      <c r="F1267" s="274">
        <f t="shared" si="303"/>
        <v>0</v>
      </c>
      <c r="G1267" s="275">
        <f t="shared" si="303"/>
        <v>0</v>
      </c>
      <c r="H1267" s="276">
        <f t="shared" si="303"/>
        <v>0</v>
      </c>
      <c r="I1267" s="274">
        <f t="shared" si="303"/>
        <v>0</v>
      </c>
      <c r="J1267" s="275">
        <f t="shared" si="303"/>
        <v>0</v>
      </c>
      <c r="K1267" s="276">
        <f t="shared" si="303"/>
        <v>0</v>
      </c>
      <c r="L1267" s="310">
        <f t="shared" si="303"/>
        <v>0</v>
      </c>
      <c r="M1267" s="12">
        <f t="shared" si="299"/>
      </c>
      <c r="N1267" s="13"/>
    </row>
    <row r="1268" spans="2:14" ht="15.75">
      <c r="B1268" s="362"/>
      <c r="C1268" s="279">
        <v>4301</v>
      </c>
      <c r="D1268" s="311" t="s">
        <v>244</v>
      </c>
      <c r="E1268" s="281">
        <f aca="true" t="shared" si="304" ref="E1268:E1273">F1268+G1268+H1268</f>
        <v>0</v>
      </c>
      <c r="F1268" s="152"/>
      <c r="G1268" s="153"/>
      <c r="H1268" s="1418"/>
      <c r="I1268" s="152"/>
      <c r="J1268" s="153"/>
      <c r="K1268" s="1418"/>
      <c r="L1268" s="281">
        <f aca="true" t="shared" si="305" ref="L1268:L1273">I1268+J1268+K1268</f>
        <v>0</v>
      </c>
      <c r="M1268" s="12">
        <f t="shared" si="299"/>
      </c>
      <c r="N1268" s="13"/>
    </row>
    <row r="1269" spans="2:14" ht="15.75">
      <c r="B1269" s="362"/>
      <c r="C1269" s="293">
        <v>4302</v>
      </c>
      <c r="D1269" s="363" t="s">
        <v>245</v>
      </c>
      <c r="E1269" s="295">
        <f t="shared" si="304"/>
        <v>0</v>
      </c>
      <c r="F1269" s="158"/>
      <c r="G1269" s="159"/>
      <c r="H1269" s="1420"/>
      <c r="I1269" s="158"/>
      <c r="J1269" s="159"/>
      <c r="K1269" s="1420"/>
      <c r="L1269" s="295">
        <f t="shared" si="305"/>
        <v>0</v>
      </c>
      <c r="M1269" s="12">
        <f t="shared" si="299"/>
      </c>
      <c r="N1269" s="13"/>
    </row>
    <row r="1270" spans="2:14" ht="15.75">
      <c r="B1270" s="362"/>
      <c r="C1270" s="285">
        <v>4309</v>
      </c>
      <c r="D1270" s="301" t="s">
        <v>246</v>
      </c>
      <c r="E1270" s="287">
        <f t="shared" si="304"/>
        <v>0</v>
      </c>
      <c r="F1270" s="173"/>
      <c r="G1270" s="174"/>
      <c r="H1270" s="1421"/>
      <c r="I1270" s="173"/>
      <c r="J1270" s="174"/>
      <c r="K1270" s="1421"/>
      <c r="L1270" s="287">
        <f t="shared" si="305"/>
        <v>0</v>
      </c>
      <c r="M1270" s="12">
        <f t="shared" si="299"/>
      </c>
      <c r="N1270" s="13"/>
    </row>
    <row r="1271" spans="2:14" ht="15.75">
      <c r="B1271" s="272">
        <v>4400</v>
      </c>
      <c r="C1271" s="1804" t="s">
        <v>1657</v>
      </c>
      <c r="D1271" s="1805"/>
      <c r="E1271" s="310">
        <f t="shared" si="304"/>
        <v>0</v>
      </c>
      <c r="F1271" s="1422"/>
      <c r="G1271" s="1423"/>
      <c r="H1271" s="1424"/>
      <c r="I1271" s="1422"/>
      <c r="J1271" s="1423"/>
      <c r="K1271" s="1424"/>
      <c r="L1271" s="310">
        <f t="shared" si="305"/>
        <v>0</v>
      </c>
      <c r="M1271" s="12">
        <f t="shared" si="299"/>
      </c>
      <c r="N1271" s="13"/>
    </row>
    <row r="1272" spans="2:14" ht="15.75">
      <c r="B1272" s="272">
        <v>4500</v>
      </c>
      <c r="C1272" s="1804" t="s">
        <v>1658</v>
      </c>
      <c r="D1272" s="1805"/>
      <c r="E1272" s="310">
        <f t="shared" si="304"/>
        <v>0</v>
      </c>
      <c r="F1272" s="1422"/>
      <c r="G1272" s="1423"/>
      <c r="H1272" s="1424"/>
      <c r="I1272" s="1422"/>
      <c r="J1272" s="1423"/>
      <c r="K1272" s="1424"/>
      <c r="L1272" s="310">
        <f t="shared" si="305"/>
        <v>0</v>
      </c>
      <c r="M1272" s="12">
        <f t="shared" si="299"/>
      </c>
      <c r="N1272" s="13"/>
    </row>
    <row r="1273" spans="2:14" ht="15.75">
      <c r="B1273" s="272">
        <v>4600</v>
      </c>
      <c r="C1273" s="1806" t="s">
        <v>247</v>
      </c>
      <c r="D1273" s="1807"/>
      <c r="E1273" s="310">
        <f t="shared" si="304"/>
        <v>0</v>
      </c>
      <c r="F1273" s="1422"/>
      <c r="G1273" s="1423"/>
      <c r="H1273" s="1424"/>
      <c r="I1273" s="1422"/>
      <c r="J1273" s="1423"/>
      <c r="K1273" s="1424"/>
      <c r="L1273" s="310">
        <f t="shared" si="305"/>
        <v>0</v>
      </c>
      <c r="M1273" s="12">
        <f t="shared" si="299"/>
      </c>
      <c r="N1273" s="13"/>
    </row>
    <row r="1274" spans="2:14" ht="15.75">
      <c r="B1274" s="272">
        <v>4900</v>
      </c>
      <c r="C1274" s="1804" t="s">
        <v>273</v>
      </c>
      <c r="D1274" s="1805"/>
      <c r="E1274" s="310">
        <f aca="true" t="shared" si="306" ref="E1274:L1274">+E1275+E1276</f>
        <v>0</v>
      </c>
      <c r="F1274" s="274">
        <f t="shared" si="306"/>
        <v>0</v>
      </c>
      <c r="G1274" s="275">
        <f t="shared" si="306"/>
        <v>0</v>
      </c>
      <c r="H1274" s="276">
        <f t="shared" si="306"/>
        <v>0</v>
      </c>
      <c r="I1274" s="274">
        <f t="shared" si="306"/>
        <v>0</v>
      </c>
      <c r="J1274" s="275">
        <f t="shared" si="306"/>
        <v>0</v>
      </c>
      <c r="K1274" s="276">
        <f t="shared" si="306"/>
        <v>0</v>
      </c>
      <c r="L1274" s="310">
        <f t="shared" si="306"/>
        <v>0</v>
      </c>
      <c r="M1274" s="12">
        <f t="shared" si="299"/>
      </c>
      <c r="N1274" s="13"/>
    </row>
    <row r="1275" spans="2:14" ht="15.75">
      <c r="B1275" s="362"/>
      <c r="C1275" s="279">
        <v>4901</v>
      </c>
      <c r="D1275" s="364" t="s">
        <v>274</v>
      </c>
      <c r="E1275" s="281">
        <f>F1275+G1275+H1275</f>
        <v>0</v>
      </c>
      <c r="F1275" s="152"/>
      <c r="G1275" s="153"/>
      <c r="H1275" s="1418"/>
      <c r="I1275" s="152"/>
      <c r="J1275" s="153"/>
      <c r="K1275" s="1418"/>
      <c r="L1275" s="281">
        <f>I1275+J1275+K1275</f>
        <v>0</v>
      </c>
      <c r="M1275" s="12">
        <f t="shared" si="299"/>
      </c>
      <c r="N1275" s="13"/>
    </row>
    <row r="1276" spans="2:14" ht="15.75">
      <c r="B1276" s="362"/>
      <c r="C1276" s="285">
        <v>4902</v>
      </c>
      <c r="D1276" s="301" t="s">
        <v>275</v>
      </c>
      <c r="E1276" s="287">
        <f>F1276+G1276+H1276</f>
        <v>0</v>
      </c>
      <c r="F1276" s="173"/>
      <c r="G1276" s="174"/>
      <c r="H1276" s="1421"/>
      <c r="I1276" s="173"/>
      <c r="J1276" s="174"/>
      <c r="K1276" s="1421"/>
      <c r="L1276" s="287">
        <f>I1276+J1276+K1276</f>
        <v>0</v>
      </c>
      <c r="M1276" s="12">
        <f t="shared" si="299"/>
      </c>
      <c r="N1276" s="13"/>
    </row>
    <row r="1277" spans="2:14" ht="15.75">
      <c r="B1277" s="365">
        <v>5100</v>
      </c>
      <c r="C1277" s="1802" t="s">
        <v>248</v>
      </c>
      <c r="D1277" s="1803"/>
      <c r="E1277" s="310">
        <f>F1277+G1277+H1277</f>
        <v>0</v>
      </c>
      <c r="F1277" s="1422"/>
      <c r="G1277" s="1423"/>
      <c r="H1277" s="1424"/>
      <c r="I1277" s="1422"/>
      <c r="J1277" s="1423"/>
      <c r="K1277" s="1424"/>
      <c r="L1277" s="310">
        <f>I1277+J1277+K1277</f>
        <v>0</v>
      </c>
      <c r="M1277" s="12">
        <f t="shared" si="299"/>
      </c>
      <c r="N1277" s="13"/>
    </row>
    <row r="1278" spans="2:14" ht="15.75">
      <c r="B1278" s="365">
        <v>5200</v>
      </c>
      <c r="C1278" s="1802" t="s">
        <v>249</v>
      </c>
      <c r="D1278" s="1803"/>
      <c r="E1278" s="310">
        <f aca="true" t="shared" si="307" ref="E1278:L1278">SUM(E1279:E1285)</f>
        <v>0</v>
      </c>
      <c r="F1278" s="274">
        <f t="shared" si="307"/>
        <v>0</v>
      </c>
      <c r="G1278" s="275">
        <f t="shared" si="307"/>
        <v>0</v>
      </c>
      <c r="H1278" s="276">
        <f t="shared" si="307"/>
        <v>0</v>
      </c>
      <c r="I1278" s="274">
        <f t="shared" si="307"/>
        <v>0</v>
      </c>
      <c r="J1278" s="275">
        <f t="shared" si="307"/>
        <v>0</v>
      </c>
      <c r="K1278" s="276">
        <f t="shared" si="307"/>
        <v>0</v>
      </c>
      <c r="L1278" s="310">
        <f t="shared" si="307"/>
        <v>0</v>
      </c>
      <c r="M1278" s="12">
        <f t="shared" si="299"/>
      </c>
      <c r="N1278" s="13"/>
    </row>
    <row r="1279" spans="2:14" ht="15.75">
      <c r="B1279" s="366"/>
      <c r="C1279" s="367">
        <v>5201</v>
      </c>
      <c r="D1279" s="368" t="s">
        <v>250</v>
      </c>
      <c r="E1279" s="281">
        <f aca="true" t="shared" si="308" ref="E1279:E1285">F1279+G1279+H1279</f>
        <v>0</v>
      </c>
      <c r="F1279" s="152"/>
      <c r="G1279" s="153"/>
      <c r="H1279" s="1418"/>
      <c r="I1279" s="152"/>
      <c r="J1279" s="153"/>
      <c r="K1279" s="1418"/>
      <c r="L1279" s="281">
        <f aca="true" t="shared" si="309" ref="L1279:L1285">I1279+J1279+K1279</f>
        <v>0</v>
      </c>
      <c r="M1279" s="12">
        <f t="shared" si="299"/>
      </c>
      <c r="N1279" s="13"/>
    </row>
    <row r="1280" spans="2:14" ht="15.75">
      <c r="B1280" s="366"/>
      <c r="C1280" s="369">
        <v>5202</v>
      </c>
      <c r="D1280" s="370" t="s">
        <v>251</v>
      </c>
      <c r="E1280" s="295">
        <f t="shared" si="308"/>
        <v>0</v>
      </c>
      <c r="F1280" s="158"/>
      <c r="G1280" s="159"/>
      <c r="H1280" s="1420"/>
      <c r="I1280" s="158"/>
      <c r="J1280" s="159"/>
      <c r="K1280" s="1420"/>
      <c r="L1280" s="295">
        <f t="shared" si="309"/>
        <v>0</v>
      </c>
      <c r="M1280" s="12">
        <f t="shared" si="299"/>
      </c>
      <c r="N1280" s="13"/>
    </row>
    <row r="1281" spans="2:14" ht="15.75">
      <c r="B1281" s="366"/>
      <c r="C1281" s="369">
        <v>5203</v>
      </c>
      <c r="D1281" s="370" t="s">
        <v>618</v>
      </c>
      <c r="E1281" s="295">
        <f t="shared" si="308"/>
        <v>0</v>
      </c>
      <c r="F1281" s="158"/>
      <c r="G1281" s="159"/>
      <c r="H1281" s="1420"/>
      <c r="I1281" s="158"/>
      <c r="J1281" s="159"/>
      <c r="K1281" s="1420"/>
      <c r="L1281" s="295">
        <f t="shared" si="309"/>
        <v>0</v>
      </c>
      <c r="M1281" s="12">
        <f t="shared" si="299"/>
      </c>
      <c r="N1281" s="13"/>
    </row>
    <row r="1282" spans="2:14" ht="15.75">
      <c r="B1282" s="366"/>
      <c r="C1282" s="369">
        <v>5204</v>
      </c>
      <c r="D1282" s="370" t="s">
        <v>619</v>
      </c>
      <c r="E1282" s="295">
        <f t="shared" si="308"/>
        <v>0</v>
      </c>
      <c r="F1282" s="158"/>
      <c r="G1282" s="159"/>
      <c r="H1282" s="1420"/>
      <c r="I1282" s="158"/>
      <c r="J1282" s="159"/>
      <c r="K1282" s="1420"/>
      <c r="L1282" s="295">
        <f t="shared" si="309"/>
        <v>0</v>
      </c>
      <c r="M1282" s="12">
        <f t="shared" si="299"/>
      </c>
      <c r="N1282" s="13"/>
    </row>
    <row r="1283" spans="2:14" ht="15.75">
      <c r="B1283" s="366"/>
      <c r="C1283" s="369">
        <v>5205</v>
      </c>
      <c r="D1283" s="370" t="s">
        <v>620</v>
      </c>
      <c r="E1283" s="295">
        <f t="shared" si="308"/>
        <v>0</v>
      </c>
      <c r="F1283" s="158"/>
      <c r="G1283" s="159"/>
      <c r="H1283" s="1420"/>
      <c r="I1283" s="158"/>
      <c r="J1283" s="159"/>
      <c r="K1283" s="1420"/>
      <c r="L1283" s="295">
        <f t="shared" si="309"/>
        <v>0</v>
      </c>
      <c r="M1283" s="12">
        <f t="shared" si="299"/>
      </c>
      <c r="N1283" s="13"/>
    </row>
    <row r="1284" spans="2:14" ht="15.75">
      <c r="B1284" s="366"/>
      <c r="C1284" s="369">
        <v>5206</v>
      </c>
      <c r="D1284" s="370" t="s">
        <v>621</v>
      </c>
      <c r="E1284" s="295">
        <f t="shared" si="308"/>
        <v>0</v>
      </c>
      <c r="F1284" s="158"/>
      <c r="G1284" s="159"/>
      <c r="H1284" s="1420"/>
      <c r="I1284" s="158"/>
      <c r="J1284" s="159"/>
      <c r="K1284" s="1420"/>
      <c r="L1284" s="295">
        <f t="shared" si="309"/>
        <v>0</v>
      </c>
      <c r="M1284" s="12">
        <f t="shared" si="299"/>
      </c>
      <c r="N1284" s="13"/>
    </row>
    <row r="1285" spans="2:14" ht="15.75">
      <c r="B1285" s="366"/>
      <c r="C1285" s="371">
        <v>5219</v>
      </c>
      <c r="D1285" s="372" t="s">
        <v>622</v>
      </c>
      <c r="E1285" s="287">
        <f t="shared" si="308"/>
        <v>0</v>
      </c>
      <c r="F1285" s="173"/>
      <c r="G1285" s="174"/>
      <c r="H1285" s="1421"/>
      <c r="I1285" s="173"/>
      <c r="J1285" s="174"/>
      <c r="K1285" s="1421"/>
      <c r="L1285" s="287">
        <f t="shared" si="309"/>
        <v>0</v>
      </c>
      <c r="M1285" s="12">
        <f aca="true" t="shared" si="310" ref="M1285:M1304">(IF($E1285&lt;&gt;0,$M$2,IF($L1285&lt;&gt;0,$M$2,"")))</f>
      </c>
      <c r="N1285" s="13"/>
    </row>
    <row r="1286" spans="2:14" ht="15.75">
      <c r="B1286" s="365">
        <v>5300</v>
      </c>
      <c r="C1286" s="1802" t="s">
        <v>623</v>
      </c>
      <c r="D1286" s="1803"/>
      <c r="E1286" s="310">
        <f aca="true" t="shared" si="311" ref="E1286:L1286">SUM(E1287:E1288)</f>
        <v>0</v>
      </c>
      <c r="F1286" s="274">
        <f t="shared" si="311"/>
        <v>0</v>
      </c>
      <c r="G1286" s="275">
        <f t="shared" si="311"/>
        <v>0</v>
      </c>
      <c r="H1286" s="276">
        <f t="shared" si="311"/>
        <v>0</v>
      </c>
      <c r="I1286" s="274">
        <f t="shared" si="311"/>
        <v>0</v>
      </c>
      <c r="J1286" s="275">
        <f t="shared" si="311"/>
        <v>0</v>
      </c>
      <c r="K1286" s="276">
        <f t="shared" si="311"/>
        <v>0</v>
      </c>
      <c r="L1286" s="310">
        <f t="shared" si="311"/>
        <v>0</v>
      </c>
      <c r="M1286" s="12">
        <f t="shared" si="310"/>
      </c>
      <c r="N1286" s="13"/>
    </row>
    <row r="1287" spans="2:14" ht="15.75">
      <c r="B1287" s="366"/>
      <c r="C1287" s="367">
        <v>5301</v>
      </c>
      <c r="D1287" s="368" t="s">
        <v>307</v>
      </c>
      <c r="E1287" s="281">
        <f>F1287+G1287+H1287</f>
        <v>0</v>
      </c>
      <c r="F1287" s="152"/>
      <c r="G1287" s="153"/>
      <c r="H1287" s="1418"/>
      <c r="I1287" s="152"/>
      <c r="J1287" s="153"/>
      <c r="K1287" s="1418"/>
      <c r="L1287" s="281">
        <f>I1287+J1287+K1287</f>
        <v>0</v>
      </c>
      <c r="M1287" s="12">
        <f t="shared" si="310"/>
      </c>
      <c r="N1287" s="13"/>
    </row>
    <row r="1288" spans="2:14" ht="15.75">
      <c r="B1288" s="366"/>
      <c r="C1288" s="371">
        <v>5309</v>
      </c>
      <c r="D1288" s="372" t="s">
        <v>624</v>
      </c>
      <c r="E1288" s="287">
        <f>F1288+G1288+H1288</f>
        <v>0</v>
      </c>
      <c r="F1288" s="173"/>
      <c r="G1288" s="174"/>
      <c r="H1288" s="1421"/>
      <c r="I1288" s="173"/>
      <c r="J1288" s="174"/>
      <c r="K1288" s="1421"/>
      <c r="L1288" s="287">
        <f>I1288+J1288+K1288</f>
        <v>0</v>
      </c>
      <c r="M1288" s="12">
        <f t="shared" si="310"/>
      </c>
      <c r="N1288" s="13"/>
    </row>
    <row r="1289" spans="2:14" ht="15.75">
      <c r="B1289" s="365">
        <v>5400</v>
      </c>
      <c r="C1289" s="1802" t="s">
        <v>683</v>
      </c>
      <c r="D1289" s="1803"/>
      <c r="E1289" s="310">
        <f>F1289+G1289+H1289</f>
        <v>0</v>
      </c>
      <c r="F1289" s="1422"/>
      <c r="G1289" s="1423"/>
      <c r="H1289" s="1424"/>
      <c r="I1289" s="1422"/>
      <c r="J1289" s="1423"/>
      <c r="K1289" s="1424"/>
      <c r="L1289" s="310">
        <f>I1289+J1289+K1289</f>
        <v>0</v>
      </c>
      <c r="M1289" s="12">
        <f t="shared" si="310"/>
      </c>
      <c r="N1289" s="13"/>
    </row>
    <row r="1290" spans="2:14" ht="15.75">
      <c r="B1290" s="272">
        <v>5500</v>
      </c>
      <c r="C1290" s="1804" t="s">
        <v>684</v>
      </c>
      <c r="D1290" s="1805"/>
      <c r="E1290" s="310">
        <f aca="true" t="shared" si="312" ref="E1290:L1290">SUM(E1291:E1294)</f>
        <v>0</v>
      </c>
      <c r="F1290" s="274">
        <f t="shared" si="312"/>
        <v>0</v>
      </c>
      <c r="G1290" s="275">
        <f t="shared" si="312"/>
        <v>0</v>
      </c>
      <c r="H1290" s="276">
        <f t="shared" si="312"/>
        <v>0</v>
      </c>
      <c r="I1290" s="274">
        <f t="shared" si="312"/>
        <v>0</v>
      </c>
      <c r="J1290" s="275">
        <f t="shared" si="312"/>
        <v>0</v>
      </c>
      <c r="K1290" s="276">
        <f t="shared" si="312"/>
        <v>0</v>
      </c>
      <c r="L1290" s="310">
        <f t="shared" si="312"/>
        <v>0</v>
      </c>
      <c r="M1290" s="12">
        <f t="shared" si="310"/>
      </c>
      <c r="N1290" s="13"/>
    </row>
    <row r="1291" spans="2:14" ht="15.75">
      <c r="B1291" s="362"/>
      <c r="C1291" s="279">
        <v>5501</v>
      </c>
      <c r="D1291" s="311" t="s">
        <v>685</v>
      </c>
      <c r="E1291" s="281">
        <f>F1291+G1291+H1291</f>
        <v>0</v>
      </c>
      <c r="F1291" s="152"/>
      <c r="G1291" s="153"/>
      <c r="H1291" s="1418"/>
      <c r="I1291" s="152"/>
      <c r="J1291" s="153"/>
      <c r="K1291" s="1418"/>
      <c r="L1291" s="281">
        <f>I1291+J1291+K1291</f>
        <v>0</v>
      </c>
      <c r="M1291" s="12">
        <f t="shared" si="310"/>
      </c>
      <c r="N1291" s="13"/>
    </row>
    <row r="1292" spans="2:14" ht="15.75">
      <c r="B1292" s="362"/>
      <c r="C1292" s="293">
        <v>5502</v>
      </c>
      <c r="D1292" s="294" t="s">
        <v>686</v>
      </c>
      <c r="E1292" s="295">
        <f>F1292+G1292+H1292</f>
        <v>0</v>
      </c>
      <c r="F1292" s="158"/>
      <c r="G1292" s="159"/>
      <c r="H1292" s="1420"/>
      <c r="I1292" s="158"/>
      <c r="J1292" s="159"/>
      <c r="K1292" s="1420"/>
      <c r="L1292" s="295">
        <f>I1292+J1292+K1292</f>
        <v>0</v>
      </c>
      <c r="M1292" s="12">
        <f t="shared" si="310"/>
      </c>
      <c r="N1292" s="13"/>
    </row>
    <row r="1293" spans="2:14" ht="15.75">
      <c r="B1293" s="362"/>
      <c r="C1293" s="293">
        <v>5503</v>
      </c>
      <c r="D1293" s="363" t="s">
        <v>687</v>
      </c>
      <c r="E1293" s="295">
        <f>F1293+G1293+H1293</f>
        <v>0</v>
      </c>
      <c r="F1293" s="158"/>
      <c r="G1293" s="159"/>
      <c r="H1293" s="1420"/>
      <c r="I1293" s="158"/>
      <c r="J1293" s="159"/>
      <c r="K1293" s="1420"/>
      <c r="L1293" s="295">
        <f>I1293+J1293+K1293</f>
        <v>0</v>
      </c>
      <c r="M1293" s="12">
        <f t="shared" si="310"/>
      </c>
      <c r="N1293" s="13"/>
    </row>
    <row r="1294" spans="2:14" ht="15.75">
      <c r="B1294" s="362"/>
      <c r="C1294" s="285">
        <v>5504</v>
      </c>
      <c r="D1294" s="339" t="s">
        <v>688</v>
      </c>
      <c r="E1294" s="287">
        <f>F1294+G1294+H1294</f>
        <v>0</v>
      </c>
      <c r="F1294" s="173"/>
      <c r="G1294" s="174"/>
      <c r="H1294" s="1421"/>
      <c r="I1294" s="173"/>
      <c r="J1294" s="174"/>
      <c r="K1294" s="1421"/>
      <c r="L1294" s="287">
        <f>I1294+J1294+K1294</f>
        <v>0</v>
      </c>
      <c r="M1294" s="12">
        <f t="shared" si="310"/>
      </c>
      <c r="N1294" s="13"/>
    </row>
    <row r="1295" spans="2:14" ht="15.75">
      <c r="B1295" s="365">
        <v>5700</v>
      </c>
      <c r="C1295" s="1797" t="s">
        <v>912</v>
      </c>
      <c r="D1295" s="1798"/>
      <c r="E1295" s="310">
        <f>SUM(E1296:E1298)</f>
        <v>0</v>
      </c>
      <c r="F1295" s="1471">
        <v>0</v>
      </c>
      <c r="G1295" s="1471">
        <v>0</v>
      </c>
      <c r="H1295" s="1471">
        <v>0</v>
      </c>
      <c r="I1295" s="1471">
        <v>0</v>
      </c>
      <c r="J1295" s="1471">
        <v>0</v>
      </c>
      <c r="K1295" s="1471">
        <v>0</v>
      </c>
      <c r="L1295" s="310">
        <f>SUM(L1296:L1298)</f>
        <v>0</v>
      </c>
      <c r="M1295" s="12">
        <f t="shared" si="310"/>
      </c>
      <c r="N1295" s="13"/>
    </row>
    <row r="1296" spans="2:14" ht="15.75">
      <c r="B1296" s="366"/>
      <c r="C1296" s="367">
        <v>5701</v>
      </c>
      <c r="D1296" s="368" t="s">
        <v>689</v>
      </c>
      <c r="E1296" s="281">
        <f>F1296+G1296+H1296</f>
        <v>0</v>
      </c>
      <c r="F1296" s="1472">
        <v>0</v>
      </c>
      <c r="G1296" s="1472">
        <v>0</v>
      </c>
      <c r="H1296" s="1473">
        <v>0</v>
      </c>
      <c r="I1296" s="1663">
        <v>0</v>
      </c>
      <c r="J1296" s="1472">
        <v>0</v>
      </c>
      <c r="K1296" s="1472">
        <v>0</v>
      </c>
      <c r="L1296" s="281">
        <f>I1296+J1296+K1296</f>
        <v>0</v>
      </c>
      <c r="M1296" s="12">
        <f t="shared" si="310"/>
      </c>
      <c r="N1296" s="13"/>
    </row>
    <row r="1297" spans="2:14" ht="15.75">
      <c r="B1297" s="366"/>
      <c r="C1297" s="373">
        <v>5702</v>
      </c>
      <c r="D1297" s="374" t="s">
        <v>690</v>
      </c>
      <c r="E1297" s="314">
        <f>F1297+G1297+H1297</f>
        <v>0</v>
      </c>
      <c r="F1297" s="1472">
        <v>0</v>
      </c>
      <c r="G1297" s="1472">
        <v>0</v>
      </c>
      <c r="H1297" s="1473">
        <v>0</v>
      </c>
      <c r="I1297" s="1663">
        <v>0</v>
      </c>
      <c r="J1297" s="1472">
        <v>0</v>
      </c>
      <c r="K1297" s="1472">
        <v>0</v>
      </c>
      <c r="L1297" s="314">
        <f>I1297+J1297+K1297</f>
        <v>0</v>
      </c>
      <c r="M1297" s="12">
        <f t="shared" si="310"/>
      </c>
      <c r="N1297" s="13"/>
    </row>
    <row r="1298" spans="2:14" ht="15.75">
      <c r="B1298" s="292"/>
      <c r="C1298" s="375">
        <v>4071</v>
      </c>
      <c r="D1298" s="376" t="s">
        <v>691</v>
      </c>
      <c r="E1298" s="377">
        <f>F1298+G1298+H1298</f>
        <v>0</v>
      </c>
      <c r="F1298" s="1472">
        <v>0</v>
      </c>
      <c r="G1298" s="1472">
        <v>0</v>
      </c>
      <c r="H1298" s="1473">
        <v>0</v>
      </c>
      <c r="I1298" s="1663">
        <v>0</v>
      </c>
      <c r="J1298" s="1472">
        <v>0</v>
      </c>
      <c r="K1298" s="1472">
        <v>0</v>
      </c>
      <c r="L1298" s="377">
        <f>I1298+J1298+K1298</f>
        <v>0</v>
      </c>
      <c r="M1298" s="12">
        <f t="shared" si="310"/>
      </c>
      <c r="N1298" s="13"/>
    </row>
    <row r="1299" spans="2:14" ht="15.75">
      <c r="B1299" s="582"/>
      <c r="C1299" s="1799" t="s">
        <v>692</v>
      </c>
      <c r="D1299" s="1800"/>
      <c r="E1299" s="1438"/>
      <c r="F1299" s="1438"/>
      <c r="G1299" s="1438"/>
      <c r="H1299" s="1438"/>
      <c r="I1299" s="1438"/>
      <c r="J1299" s="1438"/>
      <c r="K1299" s="1438"/>
      <c r="L1299" s="1439"/>
      <c r="M1299" s="12">
        <f t="shared" si="310"/>
      </c>
      <c r="N1299" s="13"/>
    </row>
    <row r="1300" spans="2:14" ht="15.75">
      <c r="B1300" s="381">
        <v>98</v>
      </c>
      <c r="C1300" s="1799" t="s">
        <v>692</v>
      </c>
      <c r="D1300" s="1800"/>
      <c r="E1300" s="382">
        <f>F1300+G1300+H1300</f>
        <v>0</v>
      </c>
      <c r="F1300" s="1429"/>
      <c r="G1300" s="1430"/>
      <c r="H1300" s="1431"/>
      <c r="I1300" s="1461">
        <v>0</v>
      </c>
      <c r="J1300" s="1462">
        <v>0</v>
      </c>
      <c r="K1300" s="1463">
        <v>0</v>
      </c>
      <c r="L1300" s="382">
        <f>I1300+J1300+K1300</f>
        <v>0</v>
      </c>
      <c r="M1300" s="12">
        <f t="shared" si="310"/>
      </c>
      <c r="N1300" s="13"/>
    </row>
    <row r="1301" spans="2:14" ht="15.75">
      <c r="B1301" s="1433"/>
      <c r="C1301" s="1434"/>
      <c r="D1301" s="1435"/>
      <c r="E1301" s="269"/>
      <c r="F1301" s="269"/>
      <c r="G1301" s="269"/>
      <c r="H1301" s="269"/>
      <c r="I1301" s="269"/>
      <c r="J1301" s="269"/>
      <c r="K1301" s="269"/>
      <c r="L1301" s="270"/>
      <c r="M1301" s="12">
        <f t="shared" si="310"/>
      </c>
      <c r="N1301" s="13"/>
    </row>
    <row r="1302" spans="2:14" ht="15.75">
      <c r="B1302" s="1436"/>
      <c r="C1302" s="111"/>
      <c r="D1302" s="1437"/>
      <c r="E1302" s="218"/>
      <c r="F1302" s="218"/>
      <c r="G1302" s="218"/>
      <c r="H1302" s="218"/>
      <c r="I1302" s="218"/>
      <c r="J1302" s="218"/>
      <c r="K1302" s="218"/>
      <c r="L1302" s="389"/>
      <c r="M1302" s="12">
        <f t="shared" si="310"/>
      </c>
      <c r="N1302" s="13"/>
    </row>
    <row r="1303" spans="2:14" ht="15.75">
      <c r="B1303" s="1436"/>
      <c r="C1303" s="111"/>
      <c r="D1303" s="1437"/>
      <c r="E1303" s="218"/>
      <c r="F1303" s="218"/>
      <c r="G1303" s="218"/>
      <c r="H1303" s="218"/>
      <c r="I1303" s="218"/>
      <c r="J1303" s="218"/>
      <c r="K1303" s="218"/>
      <c r="L1303" s="389"/>
      <c r="M1303" s="12">
        <f t="shared" si="310"/>
      </c>
      <c r="N1303" s="13"/>
    </row>
    <row r="1304" spans="2:14" ht="15.75">
      <c r="B1304" s="1464"/>
      <c r="C1304" s="393" t="s">
        <v>739</v>
      </c>
      <c r="D1304" s="1432">
        <f>+B1304</f>
        <v>0</v>
      </c>
      <c r="E1304" s="395">
        <f aca="true" t="shared" si="313" ref="E1304:L1304">SUM(E1189,E1192,E1198,E1206,E1207,E1225,E1229,E1235,E1238,E1239,E1240,E1241,E1242,E1251,E1257,E1258,E1259,E1260,E1267,E1271,E1272,E1273,E1274,E1277,E1278,E1286,E1289,E1290,E1295)+E1300</f>
        <v>0</v>
      </c>
      <c r="F1304" s="396">
        <f t="shared" si="313"/>
        <v>0</v>
      </c>
      <c r="G1304" s="397">
        <f t="shared" si="313"/>
        <v>0</v>
      </c>
      <c r="H1304" s="398">
        <f t="shared" si="313"/>
        <v>0</v>
      </c>
      <c r="I1304" s="396">
        <f t="shared" si="313"/>
        <v>0</v>
      </c>
      <c r="J1304" s="397">
        <f t="shared" si="313"/>
        <v>728</v>
      </c>
      <c r="K1304" s="398">
        <f t="shared" si="313"/>
        <v>0</v>
      </c>
      <c r="L1304" s="395">
        <f t="shared" si="313"/>
        <v>728</v>
      </c>
      <c r="M1304" s="12">
        <f t="shared" si="310"/>
        <v>1</v>
      </c>
      <c r="N1304" s="73" t="str">
        <f>LEFT(C1186,1)</f>
        <v>5</v>
      </c>
    </row>
    <row r="1305" spans="2:13" ht="15.75">
      <c r="B1305" s="79" t="s">
        <v>120</v>
      </c>
      <c r="C1305" s="1"/>
      <c r="L1305" s="6"/>
      <c r="M1305" s="7">
        <f>(IF($E1304&lt;&gt;0,$M$2,IF($L1304&lt;&gt;0,$M$2,"")))</f>
        <v>1</v>
      </c>
    </row>
    <row r="1306" spans="2:13" ht="15.75">
      <c r="B1306" s="1367"/>
      <c r="C1306" s="1367"/>
      <c r="D1306" s="1368"/>
      <c r="E1306" s="1367"/>
      <c r="F1306" s="1367"/>
      <c r="G1306" s="1367"/>
      <c r="H1306" s="1367"/>
      <c r="I1306" s="1367"/>
      <c r="J1306" s="1367"/>
      <c r="K1306" s="1367"/>
      <c r="L1306" s="1369"/>
      <c r="M1306" s="7">
        <f>(IF($E1304&lt;&gt;0,$M$2,IF($L1304&lt;&gt;0,$M$2,"")))</f>
        <v>1</v>
      </c>
    </row>
    <row r="1307" spans="2:13" ht="18.75"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77"/>
      <c r="M1307" s="74">
        <f>(IF(E1302&lt;&gt;0,$G$2,IF(L1302&lt;&gt;0,$G$2,"")))</f>
      </c>
    </row>
    <row r="1308" spans="2:13" ht="18.75"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77"/>
      <c r="M1308" s="74">
        <f>(IF(E1303&lt;&gt;0,$G$2,IF(L1303&lt;&gt;0,$G$2,"")))</f>
      </c>
    </row>
  </sheetData>
  <sheetProtection password="81B0" sheet="1" objects="1" scenarios="1"/>
  <mergeCells count="282">
    <mergeCell ref="C1274:D1274"/>
    <mergeCell ref="C1300:D1300"/>
    <mergeCell ref="C1277:D1277"/>
    <mergeCell ref="C1278:D1278"/>
    <mergeCell ref="C1286:D1286"/>
    <mergeCell ref="C1289:D1289"/>
    <mergeCell ref="C1290:D1290"/>
    <mergeCell ref="C1295:D1295"/>
    <mergeCell ref="C1299:D1299"/>
    <mergeCell ref="C1239:D1239"/>
    <mergeCell ref="C1260:D1260"/>
    <mergeCell ref="C1267:D1267"/>
    <mergeCell ref="C1271:D1271"/>
    <mergeCell ref="C1272:D1272"/>
    <mergeCell ref="C1273:D1273"/>
    <mergeCell ref="C1207:D1207"/>
    <mergeCell ref="C1241:D1241"/>
    <mergeCell ref="C1242:D1242"/>
    <mergeCell ref="C1257:D1257"/>
    <mergeCell ref="C1258:D1258"/>
    <mergeCell ref="C1259:D1259"/>
    <mergeCell ref="C1225:D1225"/>
    <mergeCell ref="C1229:D1229"/>
    <mergeCell ref="C1235:D1235"/>
    <mergeCell ref="C1238:D1238"/>
    <mergeCell ref="B1173:D1173"/>
    <mergeCell ref="B1175:D1175"/>
    <mergeCell ref="B1178:D1178"/>
    <mergeCell ref="E1182:H1182"/>
    <mergeCell ref="I1182:L1182"/>
    <mergeCell ref="C1240:D1240"/>
    <mergeCell ref="C1189:D1189"/>
    <mergeCell ref="C1192:D1192"/>
    <mergeCell ref="C1198:D1198"/>
    <mergeCell ref="C1206:D1206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C1101:D1101"/>
    <mergeCell ref="C1122:D1122"/>
    <mergeCell ref="C1129:D1129"/>
    <mergeCell ref="C1133:D1133"/>
    <mergeCell ref="C1134:D1134"/>
    <mergeCell ref="C1135:D1135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283">
      <selection activeCell="D296" sqref="D296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2013</v>
      </c>
      <c r="C162" s="1500">
        <v>5561</v>
      </c>
    </row>
    <row r="163" spans="1:3" ht="15.75">
      <c r="A163" s="1500">
        <v>5562</v>
      </c>
      <c r="B163" s="1514" t="s">
        <v>2014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2071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2072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7" ht="14.25"/>
    <row r="308" ht="14.25"/>
    <row r="309" spans="1:2" ht="14.25">
      <c r="A309" s="1489" t="s">
        <v>792</v>
      </c>
      <c r="B309" s="1490" t="s">
        <v>793</v>
      </c>
    </row>
    <row r="310" ht="15.75">
      <c r="B310" s="1517" t="s">
        <v>1668</v>
      </c>
    </row>
    <row r="311" ht="18.7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" ht="16.5">
      <c r="A353" s="1527" t="s">
        <v>1294</v>
      </c>
      <c r="B353" s="1529" t="s">
        <v>87</v>
      </c>
    </row>
    <row r="354" spans="1:2" ht="16.5">
      <c r="A354" s="1527" t="s">
        <v>1295</v>
      </c>
      <c r="B354" s="1529" t="s">
        <v>88</v>
      </c>
    </row>
    <row r="355" spans="1:2" ht="16.5">
      <c r="A355" s="1527" t="s">
        <v>1296</v>
      </c>
      <c r="B355" s="1529" t="s">
        <v>1244</v>
      </c>
    </row>
    <row r="356" spans="1:2" ht="16.5">
      <c r="A356" s="1527" t="s">
        <v>1999</v>
      </c>
      <c r="B356" s="1529" t="s">
        <v>2000</v>
      </c>
    </row>
    <row r="357" spans="1:2" ht="16.5">
      <c r="A357" s="1527" t="s">
        <v>1297</v>
      </c>
      <c r="B357" s="1529" t="s">
        <v>451</v>
      </c>
    </row>
    <row r="358" spans="1:2" ht="16.5">
      <c r="A358" s="1535" t="s">
        <v>1298</v>
      </c>
      <c r="B358" s="1536" t="s">
        <v>452</v>
      </c>
    </row>
    <row r="359" spans="1:2" ht="16.5">
      <c r="A359" s="1537" t="s">
        <v>1299</v>
      </c>
      <c r="B359" s="1538" t="s">
        <v>453</v>
      </c>
    </row>
    <row r="360" spans="1:2" ht="16.5">
      <c r="A360" s="1537" t="s">
        <v>1300</v>
      </c>
      <c r="B360" s="1538" t="s">
        <v>454</v>
      </c>
    </row>
    <row r="361" spans="1:2" ht="16.5">
      <c r="A361" s="1537" t="s">
        <v>1301</v>
      </c>
      <c r="B361" s="1538" t="s">
        <v>455</v>
      </c>
    </row>
    <row r="362" spans="1:2" ht="17.25" thickBot="1">
      <c r="A362" s="1539" t="s">
        <v>1302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1670</v>
      </c>
    </row>
    <row r="365" spans="1:2" ht="18">
      <c r="A365" s="1590"/>
      <c r="B365" s="1545" t="s">
        <v>2016</v>
      </c>
    </row>
    <row r="366" spans="1:2" ht="18">
      <c r="A366" s="1547" t="s">
        <v>1303</v>
      </c>
      <c r="B366" s="1546" t="s">
        <v>2017</v>
      </c>
    </row>
    <row r="367" spans="1:2" ht="18">
      <c r="A367" s="1547" t="s">
        <v>1304</v>
      </c>
      <c r="B367" s="1548" t="s">
        <v>2018</v>
      </c>
    </row>
    <row r="368" spans="1:2" ht="18">
      <c r="A368" s="1547" t="s">
        <v>1305</v>
      </c>
      <c r="B368" s="1549" t="s">
        <v>2019</v>
      </c>
    </row>
    <row r="369" spans="1:2" ht="18">
      <c r="A369" s="1547" t="s">
        <v>1306</v>
      </c>
      <c r="B369" s="1549" t="s">
        <v>2020</v>
      </c>
    </row>
    <row r="370" spans="1:2" ht="18">
      <c r="A370" s="1547" t="s">
        <v>1307</v>
      </c>
      <c r="B370" s="1549" t="s">
        <v>2021</v>
      </c>
    </row>
    <row r="371" spans="1:2" ht="18">
      <c r="A371" s="1547" t="s">
        <v>1308</v>
      </c>
      <c r="B371" s="1549" t="s">
        <v>2022</v>
      </c>
    </row>
    <row r="372" spans="1:2" ht="18">
      <c r="A372" s="1547" t="s">
        <v>1309</v>
      </c>
      <c r="B372" s="1549" t="s">
        <v>2023</v>
      </c>
    </row>
    <row r="373" spans="1:2" ht="18">
      <c r="A373" s="1547" t="s">
        <v>1310</v>
      </c>
      <c r="B373" s="1550" t="s">
        <v>2024</v>
      </c>
    </row>
    <row r="374" spans="1:2" ht="18">
      <c r="A374" s="1547" t="s">
        <v>1311</v>
      </c>
      <c r="B374" s="1550" t="s">
        <v>2025</v>
      </c>
    </row>
    <row r="375" spans="1:2" ht="18">
      <c r="A375" s="1547" t="s">
        <v>1312</v>
      </c>
      <c r="B375" s="1550" t="s">
        <v>2026</v>
      </c>
    </row>
    <row r="376" spans="1:2" ht="18">
      <c r="A376" s="1547" t="s">
        <v>1313</v>
      </c>
      <c r="B376" s="1550" t="s">
        <v>2027</v>
      </c>
    </row>
    <row r="377" spans="1:2" ht="18">
      <c r="A377" s="1547" t="s">
        <v>1314</v>
      </c>
      <c r="B377" s="1551" t="s">
        <v>2028</v>
      </c>
    </row>
    <row r="378" spans="1:2" ht="18">
      <c r="A378" s="1547" t="s">
        <v>1315</v>
      </c>
      <c r="B378" s="1551" t="s">
        <v>2029</v>
      </c>
    </row>
    <row r="379" spans="1:2" ht="18">
      <c r="A379" s="1547" t="s">
        <v>1316</v>
      </c>
      <c r="B379" s="1550" t="s">
        <v>2030</v>
      </c>
    </row>
    <row r="380" spans="1:5" ht="18">
      <c r="A380" s="1547" t="s">
        <v>1317</v>
      </c>
      <c r="B380" s="1550" t="s">
        <v>2031</v>
      </c>
      <c r="C380" s="1552" t="s">
        <v>181</v>
      </c>
      <c r="E380" s="1553"/>
    </row>
    <row r="381" spans="1:5" ht="18">
      <c r="A381" s="1547" t="s">
        <v>1318</v>
      </c>
      <c r="B381" s="1549" t="s">
        <v>2032</v>
      </c>
      <c r="C381" s="1552" t="s">
        <v>181</v>
      </c>
      <c r="E381" s="1553"/>
    </row>
    <row r="382" spans="1:5" ht="18">
      <c r="A382" s="1547" t="s">
        <v>1319</v>
      </c>
      <c r="B382" s="1550" t="s">
        <v>2033</v>
      </c>
      <c r="C382" s="1552" t="s">
        <v>181</v>
      </c>
      <c r="E382" s="1553"/>
    </row>
    <row r="383" spans="1:5" ht="18">
      <c r="A383" s="1547" t="s">
        <v>1320</v>
      </c>
      <c r="B383" s="1550" t="s">
        <v>2034</v>
      </c>
      <c r="C383" s="1552" t="s">
        <v>181</v>
      </c>
      <c r="E383" s="1553"/>
    </row>
    <row r="384" spans="1:5" ht="18">
      <c r="A384" s="1547" t="s">
        <v>1321</v>
      </c>
      <c r="B384" s="1550" t="s">
        <v>2035</v>
      </c>
      <c r="C384" s="1552" t="s">
        <v>181</v>
      </c>
      <c r="E384" s="1553"/>
    </row>
    <row r="385" spans="1:5" ht="18">
      <c r="A385" s="1547" t="s">
        <v>1322</v>
      </c>
      <c r="B385" s="1550" t="s">
        <v>2036</v>
      </c>
      <c r="C385" s="1552" t="s">
        <v>181</v>
      </c>
      <c r="E385" s="1553"/>
    </row>
    <row r="386" spans="1:5" ht="18">
      <c r="A386" s="1547" t="s">
        <v>1323</v>
      </c>
      <c r="B386" s="1550" t="s">
        <v>2037</v>
      </c>
      <c r="C386" s="1552" t="s">
        <v>181</v>
      </c>
      <c r="E386" s="1553"/>
    </row>
    <row r="387" spans="1:5" ht="18">
      <c r="A387" s="1547" t="s">
        <v>1324</v>
      </c>
      <c r="B387" s="1550" t="s">
        <v>2038</v>
      </c>
      <c r="C387" s="1552" t="s">
        <v>181</v>
      </c>
      <c r="E387" s="1553"/>
    </row>
    <row r="388" spans="1:5" ht="18">
      <c r="A388" s="1547" t="s">
        <v>1325</v>
      </c>
      <c r="B388" s="1550" t="s">
        <v>2039</v>
      </c>
      <c r="C388" s="1552" t="s">
        <v>181</v>
      </c>
      <c r="E388" s="1553"/>
    </row>
    <row r="389" spans="1:5" ht="18">
      <c r="A389" s="1547" t="s">
        <v>1326</v>
      </c>
      <c r="B389" s="1549" t="s">
        <v>2040</v>
      </c>
      <c r="C389" s="1552" t="s">
        <v>181</v>
      </c>
      <c r="E389" s="1553"/>
    </row>
    <row r="390" spans="1:5" ht="18">
      <c r="A390" s="1547" t="s">
        <v>1327</v>
      </c>
      <c r="B390" s="1550" t="s">
        <v>2041</v>
      </c>
      <c r="C390" s="1552" t="s">
        <v>181</v>
      </c>
      <c r="E390" s="1553"/>
    </row>
    <row r="391" spans="1:5" ht="18">
      <c r="A391" s="1547" t="s">
        <v>1328</v>
      </c>
      <c r="B391" s="1549" t="s">
        <v>2042</v>
      </c>
      <c r="C391" s="1552" t="s">
        <v>181</v>
      </c>
      <c r="E391" s="1553"/>
    </row>
    <row r="392" spans="1:5" ht="18">
      <c r="A392" s="1547" t="s">
        <v>1329</v>
      </c>
      <c r="B392" s="1549" t="s">
        <v>2043</v>
      </c>
      <c r="C392" s="1552" t="s">
        <v>181</v>
      </c>
      <c r="E392" s="1553"/>
    </row>
    <row r="393" spans="1:5" ht="18">
      <c r="A393" s="1547" t="s">
        <v>1330</v>
      </c>
      <c r="B393" s="1549" t="s">
        <v>2044</v>
      </c>
      <c r="C393" s="1552" t="s">
        <v>181</v>
      </c>
      <c r="E393" s="1553"/>
    </row>
    <row r="394" spans="1:5" ht="18">
      <c r="A394" s="1547" t="s">
        <v>1331</v>
      </c>
      <c r="B394" s="1549" t="s">
        <v>2045</v>
      </c>
      <c r="C394" s="1552" t="s">
        <v>181</v>
      </c>
      <c r="E394" s="1553"/>
    </row>
    <row r="395" spans="1:5" ht="18">
      <c r="A395" s="1547" t="s">
        <v>1332</v>
      </c>
      <c r="B395" s="1549" t="s">
        <v>2046</v>
      </c>
      <c r="C395" s="1552" t="s">
        <v>181</v>
      </c>
      <c r="E395" s="1553"/>
    </row>
    <row r="396" spans="1:5" ht="18">
      <c r="A396" s="1547" t="s">
        <v>1333</v>
      </c>
      <c r="B396" s="1549" t="s">
        <v>2047</v>
      </c>
      <c r="C396" s="1552" t="s">
        <v>181</v>
      </c>
      <c r="E396" s="1553"/>
    </row>
    <row r="397" spans="1:5" ht="18">
      <c r="A397" s="1547" t="s">
        <v>1334</v>
      </c>
      <c r="B397" s="1549" t="s">
        <v>2048</v>
      </c>
      <c r="C397" s="1552" t="s">
        <v>181</v>
      </c>
      <c r="E397" s="1553"/>
    </row>
    <row r="398" spans="1:5" ht="18">
      <c r="A398" s="1547" t="s">
        <v>1335</v>
      </c>
      <c r="B398" s="1549" t="s">
        <v>2049</v>
      </c>
      <c r="C398" s="1552" t="s">
        <v>181</v>
      </c>
      <c r="E398" s="1553"/>
    </row>
    <row r="399" spans="1:5" ht="18">
      <c r="A399" s="1547" t="s">
        <v>1336</v>
      </c>
      <c r="B399" s="1554" t="s">
        <v>2050</v>
      </c>
      <c r="C399" s="1552" t="s">
        <v>181</v>
      </c>
      <c r="E399" s="1553"/>
    </row>
    <row r="400" spans="1:5" ht="18">
      <c r="A400" s="1547" t="s">
        <v>1337</v>
      </c>
      <c r="B400" s="1555" t="s">
        <v>1245</v>
      </c>
      <c r="C400" s="1552" t="s">
        <v>181</v>
      </c>
      <c r="E400" s="1553"/>
    </row>
    <row r="401" spans="1:5" ht="18">
      <c r="A401" s="1591" t="s">
        <v>1338</v>
      </c>
      <c r="B401" s="1556" t="s">
        <v>1671</v>
      </c>
      <c r="C401" s="1552" t="s">
        <v>181</v>
      </c>
      <c r="E401" s="1553"/>
    </row>
    <row r="402" spans="1:5" ht="18">
      <c r="A402" s="1590" t="s">
        <v>181</v>
      </c>
      <c r="B402" s="1557" t="s">
        <v>1672</v>
      </c>
      <c r="C402" s="1552" t="s">
        <v>181</v>
      </c>
      <c r="E402" s="1553"/>
    </row>
    <row r="403" spans="1:5" ht="18">
      <c r="A403" s="1562" t="s">
        <v>1339</v>
      </c>
      <c r="B403" s="1558" t="s">
        <v>2051</v>
      </c>
      <c r="C403" s="1552" t="s">
        <v>181</v>
      </c>
      <c r="E403" s="1553"/>
    </row>
    <row r="404" spans="1:5" ht="18">
      <c r="A404" s="1547" t="s">
        <v>1340</v>
      </c>
      <c r="B404" s="1534" t="s">
        <v>2052</v>
      </c>
      <c r="C404" s="1552" t="s">
        <v>181</v>
      </c>
      <c r="E404" s="1553"/>
    </row>
    <row r="405" spans="1:5" ht="18">
      <c r="A405" s="1592" t="s">
        <v>1341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1674</v>
      </c>
      <c r="C410" s="1552" t="s">
        <v>181</v>
      </c>
      <c r="E410" s="1553"/>
    </row>
    <row r="411" spans="1:5" ht="18">
      <c r="A411" s="1562" t="s">
        <v>1342</v>
      </c>
      <c r="B411" s="1558" t="s">
        <v>1246</v>
      </c>
      <c r="C411" s="1552" t="s">
        <v>181</v>
      </c>
      <c r="E411" s="1553"/>
    </row>
    <row r="412" spans="1:5" ht="18">
      <c r="A412" s="1562" t="s">
        <v>1343</v>
      </c>
      <c r="B412" s="1558" t="s">
        <v>1247</v>
      </c>
      <c r="C412" s="1552" t="s">
        <v>181</v>
      </c>
      <c r="E412" s="1553"/>
    </row>
    <row r="413" spans="1:5" ht="18">
      <c r="A413" s="1562" t="s">
        <v>1344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">
      <c r="A423" s="1547" t="s">
        <v>1354</v>
      </c>
      <c r="B423" s="1569" t="s">
        <v>1675</v>
      </c>
      <c r="C423" s="1552" t="s">
        <v>181</v>
      </c>
      <c r="E423" s="1553"/>
    </row>
    <row r="424" spans="1:5" ht="18">
      <c r="A424" s="1547" t="s">
        <v>1355</v>
      </c>
      <c r="B424" s="1570" t="s">
        <v>1676</v>
      </c>
      <c r="C424" s="1552" t="s">
        <v>181</v>
      </c>
      <c r="E424" s="1553"/>
    </row>
    <row r="425" spans="1:5" ht="18">
      <c r="A425" s="1547" t="s">
        <v>1356</v>
      </c>
      <c r="B425" s="1571" t="s">
        <v>1677</v>
      </c>
      <c r="C425" s="1552" t="s">
        <v>181</v>
      </c>
      <c r="E425" s="1553"/>
    </row>
    <row r="426" spans="1:5" ht="18">
      <c r="A426" s="1547" t="s">
        <v>1357</v>
      </c>
      <c r="B426" s="1570" t="s">
        <v>1678</v>
      </c>
      <c r="C426" s="1552" t="s">
        <v>181</v>
      </c>
      <c r="E426" s="1553"/>
    </row>
    <row r="427" spans="1:5" ht="18">
      <c r="A427" s="1547" t="s">
        <v>1358</v>
      </c>
      <c r="B427" s="1570" t="s">
        <v>1679</v>
      </c>
      <c r="C427" s="1552" t="s">
        <v>181</v>
      </c>
      <c r="E427" s="1553"/>
    </row>
    <row r="428" spans="1:5" ht="18">
      <c r="A428" s="1547" t="s">
        <v>1359</v>
      </c>
      <c r="B428" s="1572" t="s">
        <v>1680</v>
      </c>
      <c r="C428" s="1552" t="s">
        <v>181</v>
      </c>
      <c r="E428" s="1553"/>
    </row>
    <row r="429" spans="1:5" ht="18">
      <c r="A429" s="1547" t="s">
        <v>1360</v>
      </c>
      <c r="B429" s="1572" t="s">
        <v>1681</v>
      </c>
      <c r="C429" s="1552" t="s">
        <v>181</v>
      </c>
      <c r="E429" s="1553"/>
    </row>
    <row r="430" spans="1:5" ht="18">
      <c r="A430" s="1547" t="s">
        <v>1361</v>
      </c>
      <c r="B430" s="1572" t="s">
        <v>1682</v>
      </c>
      <c r="C430" s="1552" t="s">
        <v>181</v>
      </c>
      <c r="E430" s="1553"/>
    </row>
    <row r="431" spans="1:5" ht="18">
      <c r="A431" s="1547" t="s">
        <v>1362</v>
      </c>
      <c r="B431" s="1572" t="s">
        <v>1683</v>
      </c>
      <c r="C431" s="1552" t="s">
        <v>181</v>
      </c>
      <c r="E431" s="1553"/>
    </row>
    <row r="432" spans="1:5" ht="18">
      <c r="A432" s="1547" t="s">
        <v>1363</v>
      </c>
      <c r="B432" s="1572" t="s">
        <v>1684</v>
      </c>
      <c r="C432" s="1552" t="s">
        <v>181</v>
      </c>
      <c r="E432" s="1553"/>
    </row>
    <row r="433" spans="1:5" ht="18">
      <c r="A433" s="1547" t="s">
        <v>1364</v>
      </c>
      <c r="B433" s="1570" t="s">
        <v>1685</v>
      </c>
      <c r="C433" s="1552" t="s">
        <v>181</v>
      </c>
      <c r="E433" s="1553"/>
    </row>
    <row r="434" spans="1:5" ht="18">
      <c r="A434" s="1547" t="s">
        <v>1365</v>
      </c>
      <c r="B434" s="1570" t="s">
        <v>1686</v>
      </c>
      <c r="C434" s="1552" t="s">
        <v>181</v>
      </c>
      <c r="E434" s="1553"/>
    </row>
    <row r="435" spans="1:5" ht="18">
      <c r="A435" s="1547" t="s">
        <v>1366</v>
      </c>
      <c r="B435" s="1570" t="s">
        <v>1687</v>
      </c>
      <c r="C435" s="1552" t="s">
        <v>181</v>
      </c>
      <c r="E435" s="1553"/>
    </row>
    <row r="436" spans="1:5" ht="18.7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">
      <c r="A437" s="1547" t="s">
        <v>1368</v>
      </c>
      <c r="B437" s="1569" t="s">
        <v>1689</v>
      </c>
      <c r="C437" s="1552" t="s">
        <v>181</v>
      </c>
      <c r="E437" s="1553"/>
    </row>
    <row r="438" spans="1:5" ht="18">
      <c r="A438" s="1547" t="s">
        <v>1369</v>
      </c>
      <c r="B438" s="1571" t="s">
        <v>1690</v>
      </c>
      <c r="C438" s="1552" t="s">
        <v>181</v>
      </c>
      <c r="E438" s="1553"/>
    </row>
    <row r="439" spans="1:5" ht="18">
      <c r="A439" s="1547" t="s">
        <v>1370</v>
      </c>
      <c r="B439" s="1570" t="s">
        <v>1691</v>
      </c>
      <c r="C439" s="1552" t="s">
        <v>181</v>
      </c>
      <c r="E439" s="1553"/>
    </row>
    <row r="440" spans="1:5" ht="18">
      <c r="A440" s="1547" t="s">
        <v>1371</v>
      </c>
      <c r="B440" s="1570" t="s">
        <v>1692</v>
      </c>
      <c r="C440" s="1552" t="s">
        <v>181</v>
      </c>
      <c r="E440" s="1553"/>
    </row>
    <row r="441" spans="1:5" ht="18">
      <c r="A441" s="1547" t="s">
        <v>1372</v>
      </c>
      <c r="B441" s="1570" t="s">
        <v>1693</v>
      </c>
      <c r="C441" s="1552" t="s">
        <v>181</v>
      </c>
      <c r="E441" s="1553"/>
    </row>
    <row r="442" spans="1:5" ht="18">
      <c r="A442" s="1547" t="s">
        <v>1373</v>
      </c>
      <c r="B442" s="1570" t="s">
        <v>1694</v>
      </c>
      <c r="C442" s="1552" t="s">
        <v>181</v>
      </c>
      <c r="E442" s="1553"/>
    </row>
    <row r="443" spans="1:5" ht="18">
      <c r="A443" s="1547" t="s">
        <v>1374</v>
      </c>
      <c r="B443" s="1570" t="s">
        <v>1695</v>
      </c>
      <c r="C443" s="1552" t="s">
        <v>181</v>
      </c>
      <c r="E443" s="1553"/>
    </row>
    <row r="444" spans="1:5" ht="18">
      <c r="A444" s="1547" t="s">
        <v>1375</v>
      </c>
      <c r="B444" s="1570" t="s">
        <v>1696</v>
      </c>
      <c r="C444" s="1552" t="s">
        <v>181</v>
      </c>
      <c r="E444" s="1553"/>
    </row>
    <row r="445" spans="1:5" ht="18">
      <c r="A445" s="1547" t="s">
        <v>1376</v>
      </c>
      <c r="B445" s="1570" t="s">
        <v>1697</v>
      </c>
      <c r="C445" s="1552" t="s">
        <v>181</v>
      </c>
      <c r="E445" s="1553"/>
    </row>
    <row r="446" spans="1:5" ht="18">
      <c r="A446" s="1547" t="s">
        <v>1377</v>
      </c>
      <c r="B446" s="1570" t="s">
        <v>1698</v>
      </c>
      <c r="C446" s="1552" t="s">
        <v>181</v>
      </c>
      <c r="E446" s="1553"/>
    </row>
    <row r="447" spans="1:5" ht="18">
      <c r="A447" s="1547" t="s">
        <v>1378</v>
      </c>
      <c r="B447" s="1570" t="s">
        <v>1699</v>
      </c>
      <c r="C447" s="1552" t="s">
        <v>181</v>
      </c>
      <c r="E447" s="1553"/>
    </row>
    <row r="448" spans="1:5" ht="18">
      <c r="A448" s="1547" t="s">
        <v>1379</v>
      </c>
      <c r="B448" s="1570" t="s">
        <v>1700</v>
      </c>
      <c r="C448" s="1552" t="s">
        <v>181</v>
      </c>
      <c r="E448" s="1553"/>
    </row>
    <row r="449" spans="1:5" ht="18.7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">
      <c r="A450" s="1547" t="s">
        <v>1381</v>
      </c>
      <c r="B450" s="1569" t="s">
        <v>1702</v>
      </c>
      <c r="C450" s="1552" t="s">
        <v>181</v>
      </c>
      <c r="E450" s="1553"/>
    </row>
    <row r="451" spans="1:5" ht="18">
      <c r="A451" s="1547" t="s">
        <v>1382</v>
      </c>
      <c r="B451" s="1570" t="s">
        <v>1703</v>
      </c>
      <c r="C451" s="1552" t="s">
        <v>181</v>
      </c>
      <c r="E451" s="1553"/>
    </row>
    <row r="452" spans="1:5" ht="18">
      <c r="A452" s="1547" t="s">
        <v>1383</v>
      </c>
      <c r="B452" s="1570" t="s">
        <v>1704</v>
      </c>
      <c r="C452" s="1552" t="s">
        <v>181</v>
      </c>
      <c r="E452" s="1553"/>
    </row>
    <row r="453" spans="1:5" ht="18">
      <c r="A453" s="1547" t="s">
        <v>1384</v>
      </c>
      <c r="B453" s="1570" t="s">
        <v>1705</v>
      </c>
      <c r="C453" s="1552" t="s">
        <v>181</v>
      </c>
      <c r="E453" s="1553"/>
    </row>
    <row r="454" spans="1:5" ht="18">
      <c r="A454" s="1547" t="s">
        <v>1385</v>
      </c>
      <c r="B454" s="1571" t="s">
        <v>1706</v>
      </c>
      <c r="C454" s="1552" t="s">
        <v>181</v>
      </c>
      <c r="E454" s="1553"/>
    </row>
    <row r="455" spans="1:5" ht="18">
      <c r="A455" s="1547" t="s">
        <v>1386</v>
      </c>
      <c r="B455" s="1570" t="s">
        <v>1707</v>
      </c>
      <c r="C455" s="1552" t="s">
        <v>181</v>
      </c>
      <c r="E455" s="1553"/>
    </row>
    <row r="456" spans="1:5" ht="18">
      <c r="A456" s="1547" t="s">
        <v>1387</v>
      </c>
      <c r="B456" s="1570" t="s">
        <v>1708</v>
      </c>
      <c r="C456" s="1552" t="s">
        <v>181</v>
      </c>
      <c r="E456" s="1553"/>
    </row>
    <row r="457" spans="1:5" ht="18">
      <c r="A457" s="1547" t="s">
        <v>1388</v>
      </c>
      <c r="B457" s="1570" t="s">
        <v>1709</v>
      </c>
      <c r="C457" s="1552" t="s">
        <v>181</v>
      </c>
      <c r="E457" s="1553"/>
    </row>
    <row r="458" spans="1:5" ht="18">
      <c r="A458" s="1547" t="s">
        <v>1389</v>
      </c>
      <c r="B458" s="1570" t="s">
        <v>1710</v>
      </c>
      <c r="C458" s="1552" t="s">
        <v>181</v>
      </c>
      <c r="E458" s="1553"/>
    </row>
    <row r="459" spans="1:5" ht="18">
      <c r="A459" s="1547" t="s">
        <v>1390</v>
      </c>
      <c r="B459" s="1570" t="s">
        <v>1711</v>
      </c>
      <c r="C459" s="1552" t="s">
        <v>181</v>
      </c>
      <c r="E459" s="1553"/>
    </row>
    <row r="460" spans="1:5" ht="18">
      <c r="A460" s="1547" t="s">
        <v>1391</v>
      </c>
      <c r="B460" s="1570" t="s">
        <v>1712</v>
      </c>
      <c r="C460" s="1552" t="s">
        <v>181</v>
      </c>
      <c r="E460" s="1553"/>
    </row>
    <row r="461" spans="1:5" ht="18.7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8">
      <c r="A462" s="1547" t="s">
        <v>1393</v>
      </c>
      <c r="B462" s="1574" t="s">
        <v>1714</v>
      </c>
      <c r="C462" s="1552" t="s">
        <v>181</v>
      </c>
      <c r="E462" s="1553"/>
    </row>
    <row r="463" spans="1:5" ht="18">
      <c r="A463" s="1547" t="s">
        <v>1394</v>
      </c>
      <c r="B463" s="1570" t="s">
        <v>1715</v>
      </c>
      <c r="C463" s="1552" t="s">
        <v>181</v>
      </c>
      <c r="E463" s="1553"/>
    </row>
    <row r="464" spans="1:5" ht="18">
      <c r="A464" s="1547" t="s">
        <v>1395</v>
      </c>
      <c r="B464" s="1570" t="s">
        <v>1716</v>
      </c>
      <c r="C464" s="1552" t="s">
        <v>181</v>
      </c>
      <c r="E464" s="1553"/>
    </row>
    <row r="465" spans="1:5" ht="18">
      <c r="A465" s="1547" t="s">
        <v>1396</v>
      </c>
      <c r="B465" s="1570" t="s">
        <v>1717</v>
      </c>
      <c r="C465" s="1552" t="s">
        <v>181</v>
      </c>
      <c r="E465" s="1553"/>
    </row>
    <row r="466" spans="1:5" ht="18">
      <c r="A466" s="1547" t="s">
        <v>1397</v>
      </c>
      <c r="B466" s="1570" t="s">
        <v>1718</v>
      </c>
      <c r="C466" s="1552" t="s">
        <v>181</v>
      </c>
      <c r="E466" s="1553"/>
    </row>
    <row r="467" spans="1:5" ht="18">
      <c r="A467" s="1547" t="s">
        <v>1398</v>
      </c>
      <c r="B467" s="1570" t="s">
        <v>1719</v>
      </c>
      <c r="C467" s="1552" t="s">
        <v>181</v>
      </c>
      <c r="E467" s="1553"/>
    </row>
    <row r="468" spans="1:5" ht="18">
      <c r="A468" s="1547" t="s">
        <v>1399</v>
      </c>
      <c r="B468" s="1570" t="s">
        <v>1720</v>
      </c>
      <c r="C468" s="1552" t="s">
        <v>181</v>
      </c>
      <c r="E468" s="1553"/>
    </row>
    <row r="469" spans="1:5" ht="18">
      <c r="A469" s="1547" t="s">
        <v>1400</v>
      </c>
      <c r="B469" s="1570" t="s">
        <v>1721</v>
      </c>
      <c r="C469" s="1552" t="s">
        <v>181</v>
      </c>
      <c r="E469" s="1553"/>
    </row>
    <row r="470" spans="1:5" ht="18">
      <c r="A470" s="1547" t="s">
        <v>1401</v>
      </c>
      <c r="B470" s="1570" t="s">
        <v>1722</v>
      </c>
      <c r="C470" s="1552" t="s">
        <v>181</v>
      </c>
      <c r="E470" s="1553"/>
    </row>
    <row r="471" spans="1:5" ht="18.7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">
      <c r="A472" s="1547" t="s">
        <v>1403</v>
      </c>
      <c r="B472" s="1569" t="s">
        <v>1724</v>
      </c>
      <c r="C472" s="1552" t="s">
        <v>181</v>
      </c>
      <c r="E472" s="1553"/>
    </row>
    <row r="473" spans="1:5" ht="18">
      <c r="A473" s="1547" t="s">
        <v>1404</v>
      </c>
      <c r="B473" s="1570" t="s">
        <v>1725</v>
      </c>
      <c r="C473" s="1552" t="s">
        <v>181</v>
      </c>
      <c r="E473" s="1553"/>
    </row>
    <row r="474" spans="1:5" ht="18">
      <c r="A474" s="1547" t="s">
        <v>1405</v>
      </c>
      <c r="B474" s="1570" t="s">
        <v>1726</v>
      </c>
      <c r="C474" s="1552" t="s">
        <v>181</v>
      </c>
      <c r="E474" s="1553"/>
    </row>
    <row r="475" spans="1:5" ht="18">
      <c r="A475" s="1547" t="s">
        <v>1406</v>
      </c>
      <c r="B475" s="1571" t="s">
        <v>1727</v>
      </c>
      <c r="C475" s="1552" t="s">
        <v>181</v>
      </c>
      <c r="E475" s="1553"/>
    </row>
    <row r="476" spans="1:5" ht="18">
      <c r="A476" s="1547" t="s">
        <v>1407</v>
      </c>
      <c r="B476" s="1570" t="s">
        <v>1728</v>
      </c>
      <c r="C476" s="1552" t="s">
        <v>181</v>
      </c>
      <c r="E476" s="1553"/>
    </row>
    <row r="477" spans="1:5" ht="18">
      <c r="A477" s="1547" t="s">
        <v>1408</v>
      </c>
      <c r="B477" s="1570" t="s">
        <v>1729</v>
      </c>
      <c r="C477" s="1552" t="s">
        <v>181</v>
      </c>
      <c r="E477" s="1553"/>
    </row>
    <row r="478" spans="1:5" ht="18">
      <c r="A478" s="1547" t="s">
        <v>1409</v>
      </c>
      <c r="B478" s="1570" t="s">
        <v>1730</v>
      </c>
      <c r="C478" s="1552" t="s">
        <v>181</v>
      </c>
      <c r="E478" s="1553"/>
    </row>
    <row r="479" spans="1:5" ht="18">
      <c r="A479" s="1547" t="s">
        <v>1410</v>
      </c>
      <c r="B479" s="1570" t="s">
        <v>1731</v>
      </c>
      <c r="C479" s="1552" t="s">
        <v>181</v>
      </c>
      <c r="E479" s="1553"/>
    </row>
    <row r="480" spans="1:5" ht="18">
      <c r="A480" s="1547" t="s">
        <v>1411</v>
      </c>
      <c r="B480" s="1570" t="s">
        <v>1732</v>
      </c>
      <c r="C480" s="1552" t="s">
        <v>181</v>
      </c>
      <c r="E480" s="1553"/>
    </row>
    <row r="481" spans="1:5" ht="18">
      <c r="A481" s="1547" t="s">
        <v>1412</v>
      </c>
      <c r="B481" s="1570" t="s">
        <v>1733</v>
      </c>
      <c r="C481" s="1552" t="s">
        <v>181</v>
      </c>
      <c r="E481" s="1553"/>
    </row>
    <row r="482" spans="1:5" ht="18.7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">
      <c r="A483" s="1547" t="s">
        <v>1414</v>
      </c>
      <c r="B483" s="1569" t="s">
        <v>1735</v>
      </c>
      <c r="C483" s="1552" t="s">
        <v>181</v>
      </c>
      <c r="E483" s="1553"/>
    </row>
    <row r="484" spans="1:5" ht="18">
      <c r="A484" s="1547" t="s">
        <v>1415</v>
      </c>
      <c r="B484" s="1570" t="s">
        <v>1736</v>
      </c>
      <c r="C484" s="1552" t="s">
        <v>181</v>
      </c>
      <c r="E484" s="1553"/>
    </row>
    <row r="485" spans="1:5" ht="18">
      <c r="A485" s="1547" t="s">
        <v>1416</v>
      </c>
      <c r="B485" s="1571" t="s">
        <v>1737</v>
      </c>
      <c r="C485" s="1552" t="s">
        <v>181</v>
      </c>
      <c r="E485" s="1553"/>
    </row>
    <row r="486" spans="1:5" ht="18">
      <c r="A486" s="1547" t="s">
        <v>1417</v>
      </c>
      <c r="B486" s="1570" t="s">
        <v>1738</v>
      </c>
      <c r="C486" s="1552" t="s">
        <v>181</v>
      </c>
      <c r="E486" s="1553"/>
    </row>
    <row r="487" spans="1:5" ht="18">
      <c r="A487" s="1547" t="s">
        <v>1418</v>
      </c>
      <c r="B487" s="1570" t="s">
        <v>1739</v>
      </c>
      <c r="C487" s="1552" t="s">
        <v>181</v>
      </c>
      <c r="E487" s="1553"/>
    </row>
    <row r="488" spans="1:5" ht="18">
      <c r="A488" s="1547" t="s">
        <v>1419</v>
      </c>
      <c r="B488" s="1570" t="s">
        <v>1740</v>
      </c>
      <c r="C488" s="1552" t="s">
        <v>181</v>
      </c>
      <c r="E488" s="1553"/>
    </row>
    <row r="489" spans="1:5" ht="18">
      <c r="A489" s="1547" t="s">
        <v>1420</v>
      </c>
      <c r="B489" s="1570" t="s">
        <v>1741</v>
      </c>
      <c r="C489" s="1552" t="s">
        <v>181</v>
      </c>
      <c r="E489" s="1553"/>
    </row>
    <row r="490" spans="1:5" ht="18">
      <c r="A490" s="1547" t="s">
        <v>1421</v>
      </c>
      <c r="B490" s="1570" t="s">
        <v>1742</v>
      </c>
      <c r="C490" s="1552" t="s">
        <v>181</v>
      </c>
      <c r="E490" s="1553"/>
    </row>
    <row r="491" spans="1:5" ht="18">
      <c r="A491" s="1547" t="s">
        <v>1422</v>
      </c>
      <c r="B491" s="1570" t="s">
        <v>1743</v>
      </c>
      <c r="C491" s="1552" t="s">
        <v>181</v>
      </c>
      <c r="E491" s="1553"/>
    </row>
    <row r="492" spans="1:5" ht="18.7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8">
      <c r="A493" s="1547" t="s">
        <v>1424</v>
      </c>
      <c r="B493" s="1574" t="s">
        <v>1745</v>
      </c>
      <c r="C493" s="1552" t="s">
        <v>181</v>
      </c>
      <c r="E493" s="1553"/>
    </row>
    <row r="494" spans="1:5" ht="18">
      <c r="A494" s="1547" t="s">
        <v>1425</v>
      </c>
      <c r="B494" s="1570" t="s">
        <v>1746</v>
      </c>
      <c r="C494" s="1552" t="s">
        <v>181</v>
      </c>
      <c r="E494" s="1553"/>
    </row>
    <row r="495" spans="1:5" ht="18">
      <c r="A495" s="1547" t="s">
        <v>1426</v>
      </c>
      <c r="B495" s="1570" t="s">
        <v>1747</v>
      </c>
      <c r="C495" s="1552" t="s">
        <v>181</v>
      </c>
      <c r="E495" s="1553"/>
    </row>
    <row r="496" spans="1:5" ht="18.7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">
      <c r="A497" s="1547" t="s">
        <v>1428</v>
      </c>
      <c r="B497" s="1569" t="s">
        <v>1749</v>
      </c>
      <c r="C497" s="1552" t="s">
        <v>181</v>
      </c>
      <c r="E497" s="1553"/>
    </row>
    <row r="498" spans="1:5" ht="18">
      <c r="A498" s="1547" t="s">
        <v>1429</v>
      </c>
      <c r="B498" s="1570" t="s">
        <v>1750</v>
      </c>
      <c r="C498" s="1552" t="s">
        <v>181</v>
      </c>
      <c r="E498" s="1553"/>
    </row>
    <row r="499" spans="1:5" ht="18">
      <c r="A499" s="1547" t="s">
        <v>1430</v>
      </c>
      <c r="B499" s="1571" t="s">
        <v>1751</v>
      </c>
      <c r="C499" s="1552" t="s">
        <v>181</v>
      </c>
      <c r="E499" s="1553"/>
    </row>
    <row r="500" spans="1:5" ht="18">
      <c r="A500" s="1547" t="s">
        <v>1431</v>
      </c>
      <c r="B500" s="1570" t="s">
        <v>1752</v>
      </c>
      <c r="C500" s="1552" t="s">
        <v>181</v>
      </c>
      <c r="E500" s="1553"/>
    </row>
    <row r="501" spans="1:5" ht="18">
      <c r="A501" s="1547" t="s">
        <v>1432</v>
      </c>
      <c r="B501" s="1570" t="s">
        <v>1753</v>
      </c>
      <c r="C501" s="1552" t="s">
        <v>181</v>
      </c>
      <c r="E501" s="1553"/>
    </row>
    <row r="502" spans="1:5" ht="18">
      <c r="A502" s="1547" t="s">
        <v>1433</v>
      </c>
      <c r="B502" s="1570" t="s">
        <v>1754</v>
      </c>
      <c r="C502" s="1552" t="s">
        <v>181</v>
      </c>
      <c r="E502" s="1553"/>
    </row>
    <row r="503" spans="1:5" ht="18">
      <c r="A503" s="1547" t="s">
        <v>1434</v>
      </c>
      <c r="B503" s="1570" t="s">
        <v>1755</v>
      </c>
      <c r="C503" s="1552" t="s">
        <v>181</v>
      </c>
      <c r="E503" s="1553"/>
    </row>
    <row r="504" spans="1:5" ht="18.7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">
      <c r="A505" s="1547" t="s">
        <v>1436</v>
      </c>
      <c r="B505" s="1569" t="s">
        <v>1757</v>
      </c>
      <c r="C505" s="1552" t="s">
        <v>181</v>
      </c>
      <c r="E505" s="1553"/>
    </row>
    <row r="506" spans="1:5" ht="18">
      <c r="A506" s="1547" t="s">
        <v>1437</v>
      </c>
      <c r="B506" s="1570" t="s">
        <v>1758</v>
      </c>
      <c r="C506" s="1552" t="s">
        <v>181</v>
      </c>
      <c r="E506" s="1553"/>
    </row>
    <row r="507" spans="1:5" ht="18">
      <c r="A507" s="1547" t="s">
        <v>1438</v>
      </c>
      <c r="B507" s="1570" t="s">
        <v>1759</v>
      </c>
      <c r="C507" s="1552" t="s">
        <v>181</v>
      </c>
      <c r="E507" s="1553"/>
    </row>
    <row r="508" spans="1:5" ht="18">
      <c r="A508" s="1547" t="s">
        <v>1439</v>
      </c>
      <c r="B508" s="1570" t="s">
        <v>1760</v>
      </c>
      <c r="C508" s="1552" t="s">
        <v>181</v>
      </c>
      <c r="E508" s="1553"/>
    </row>
    <row r="509" spans="1:5" ht="18">
      <c r="A509" s="1547" t="s">
        <v>1440</v>
      </c>
      <c r="B509" s="1571" t="s">
        <v>1761</v>
      </c>
      <c r="C509" s="1552" t="s">
        <v>181</v>
      </c>
      <c r="E509" s="1553"/>
    </row>
    <row r="510" spans="1:5" ht="18">
      <c r="A510" s="1547" t="s">
        <v>1441</v>
      </c>
      <c r="B510" s="1570" t="s">
        <v>1762</v>
      </c>
      <c r="C510" s="1552" t="s">
        <v>181</v>
      </c>
      <c r="E510" s="1553"/>
    </row>
    <row r="511" spans="1:5" ht="18.7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">
      <c r="A512" s="1547" t="s">
        <v>1443</v>
      </c>
      <c r="B512" s="1569" t="s">
        <v>1764</v>
      </c>
      <c r="C512" s="1552" t="s">
        <v>181</v>
      </c>
      <c r="E512" s="1553"/>
    </row>
    <row r="513" spans="1:5" ht="18">
      <c r="A513" s="1547" t="s">
        <v>1444</v>
      </c>
      <c r="B513" s="1570" t="s">
        <v>1765</v>
      </c>
      <c r="C513" s="1552" t="s">
        <v>181</v>
      </c>
      <c r="E513" s="1553"/>
    </row>
    <row r="514" spans="1:5" ht="18">
      <c r="A514" s="1547" t="s">
        <v>1445</v>
      </c>
      <c r="B514" s="1570" t="s">
        <v>1766</v>
      </c>
      <c r="C514" s="1552" t="s">
        <v>181</v>
      </c>
      <c r="E514" s="1553"/>
    </row>
    <row r="515" spans="1:5" ht="18">
      <c r="A515" s="1547" t="s">
        <v>1446</v>
      </c>
      <c r="B515" s="1570" t="s">
        <v>1767</v>
      </c>
      <c r="C515" s="1552" t="s">
        <v>181</v>
      </c>
      <c r="E515" s="1553"/>
    </row>
    <row r="516" spans="1:5" ht="18">
      <c r="A516" s="1547" t="s">
        <v>1447</v>
      </c>
      <c r="B516" s="1571" t="s">
        <v>1768</v>
      </c>
      <c r="C516" s="1552" t="s">
        <v>181</v>
      </c>
      <c r="E516" s="1553"/>
    </row>
    <row r="517" spans="1:5" ht="18">
      <c r="A517" s="1547" t="s">
        <v>1448</v>
      </c>
      <c r="B517" s="1570" t="s">
        <v>1769</v>
      </c>
      <c r="C517" s="1552" t="s">
        <v>181</v>
      </c>
      <c r="E517" s="1553"/>
    </row>
    <row r="518" spans="1:5" ht="18">
      <c r="A518" s="1547" t="s">
        <v>1449</v>
      </c>
      <c r="B518" s="1570" t="s">
        <v>1770</v>
      </c>
      <c r="C518" s="1552" t="s">
        <v>181</v>
      </c>
      <c r="E518" s="1553"/>
    </row>
    <row r="519" spans="1:5" ht="18">
      <c r="A519" s="1547" t="s">
        <v>1450</v>
      </c>
      <c r="B519" s="1570" t="s">
        <v>1771</v>
      </c>
      <c r="C519" s="1552" t="s">
        <v>181</v>
      </c>
      <c r="E519" s="1553"/>
    </row>
    <row r="520" spans="1:5" ht="18.7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">
      <c r="A521" s="1547" t="s">
        <v>1452</v>
      </c>
      <c r="B521" s="1569" t="s">
        <v>1773</v>
      </c>
      <c r="C521" s="1552" t="s">
        <v>181</v>
      </c>
      <c r="E521" s="1553"/>
    </row>
    <row r="522" spans="1:5" ht="18">
      <c r="A522" s="1547" t="s">
        <v>1453</v>
      </c>
      <c r="B522" s="1570" t="s">
        <v>1774</v>
      </c>
      <c r="C522" s="1552" t="s">
        <v>181</v>
      </c>
      <c r="E522" s="1553"/>
    </row>
    <row r="523" spans="1:5" ht="18">
      <c r="A523" s="1547" t="s">
        <v>1454</v>
      </c>
      <c r="B523" s="1571" t="s">
        <v>1775</v>
      </c>
      <c r="C523" s="1552" t="s">
        <v>181</v>
      </c>
      <c r="E523" s="1553"/>
    </row>
    <row r="524" spans="1:5" ht="18">
      <c r="A524" s="1547" t="s">
        <v>1455</v>
      </c>
      <c r="B524" s="1570" t="s">
        <v>1776</v>
      </c>
      <c r="C524" s="1552" t="s">
        <v>181</v>
      </c>
      <c r="E524" s="1553"/>
    </row>
    <row r="525" spans="1:5" ht="18">
      <c r="A525" s="1547" t="s">
        <v>1456</v>
      </c>
      <c r="B525" s="1570" t="s">
        <v>1777</v>
      </c>
      <c r="C525" s="1552" t="s">
        <v>181</v>
      </c>
      <c r="E525" s="1553"/>
    </row>
    <row r="526" spans="1:5" ht="18">
      <c r="A526" s="1547" t="s">
        <v>1457</v>
      </c>
      <c r="B526" s="1570" t="s">
        <v>1778</v>
      </c>
      <c r="C526" s="1552" t="s">
        <v>181</v>
      </c>
      <c r="E526" s="1553"/>
    </row>
    <row r="527" spans="1:5" ht="18">
      <c r="A527" s="1547" t="s">
        <v>1458</v>
      </c>
      <c r="B527" s="1570" t="s">
        <v>1779</v>
      </c>
      <c r="C527" s="1552" t="s">
        <v>181</v>
      </c>
      <c r="E527" s="1553"/>
    </row>
    <row r="528" spans="1:5" ht="18.7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">
      <c r="A529" s="1547" t="s">
        <v>1460</v>
      </c>
      <c r="B529" s="1569" t="s">
        <v>1781</v>
      </c>
      <c r="C529" s="1552" t="s">
        <v>181</v>
      </c>
      <c r="E529" s="1553"/>
    </row>
    <row r="530" spans="1:5" ht="18">
      <c r="A530" s="1547" t="s">
        <v>1461</v>
      </c>
      <c r="B530" s="1570" t="s">
        <v>1782</v>
      </c>
      <c r="C530" s="1552" t="s">
        <v>181</v>
      </c>
      <c r="E530" s="1553"/>
    </row>
    <row r="531" spans="1:5" ht="18">
      <c r="A531" s="1547" t="s">
        <v>1462</v>
      </c>
      <c r="B531" s="1570" t="s">
        <v>1783</v>
      </c>
      <c r="C531" s="1552" t="s">
        <v>181</v>
      </c>
      <c r="E531" s="1553"/>
    </row>
    <row r="532" spans="1:5" ht="18">
      <c r="A532" s="1547" t="s">
        <v>1463</v>
      </c>
      <c r="B532" s="1570" t="s">
        <v>1784</v>
      </c>
      <c r="C532" s="1552" t="s">
        <v>181</v>
      </c>
      <c r="E532" s="1553"/>
    </row>
    <row r="533" spans="1:5" ht="18">
      <c r="A533" s="1547" t="s">
        <v>1464</v>
      </c>
      <c r="B533" s="1570" t="s">
        <v>1785</v>
      </c>
      <c r="C533" s="1552" t="s">
        <v>181</v>
      </c>
      <c r="E533" s="1553"/>
    </row>
    <row r="534" spans="1:5" ht="18">
      <c r="A534" s="1547" t="s">
        <v>1465</v>
      </c>
      <c r="B534" s="1570" t="s">
        <v>1786</v>
      </c>
      <c r="C534" s="1552" t="s">
        <v>181</v>
      </c>
      <c r="E534" s="1553"/>
    </row>
    <row r="535" spans="1:5" ht="18">
      <c r="A535" s="1547" t="s">
        <v>1466</v>
      </c>
      <c r="B535" s="1570" t="s">
        <v>1787</v>
      </c>
      <c r="C535" s="1552" t="s">
        <v>181</v>
      </c>
      <c r="E535" s="1553"/>
    </row>
    <row r="536" spans="1:5" ht="18">
      <c r="A536" s="1547" t="s">
        <v>1467</v>
      </c>
      <c r="B536" s="1570" t="s">
        <v>1788</v>
      </c>
      <c r="C536" s="1552" t="s">
        <v>181</v>
      </c>
      <c r="E536" s="1553"/>
    </row>
    <row r="537" spans="1:5" ht="18">
      <c r="A537" s="1547" t="s">
        <v>1468</v>
      </c>
      <c r="B537" s="1571" t="s">
        <v>1789</v>
      </c>
      <c r="C537" s="1552" t="s">
        <v>181</v>
      </c>
      <c r="E537" s="1553"/>
    </row>
    <row r="538" spans="1:5" ht="18">
      <c r="A538" s="1547" t="s">
        <v>1469</v>
      </c>
      <c r="B538" s="1570" t="s">
        <v>1790</v>
      </c>
      <c r="C538" s="1552" t="s">
        <v>181</v>
      </c>
      <c r="E538" s="1553"/>
    </row>
    <row r="539" spans="1:5" ht="18.7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">
      <c r="A540" s="1547" t="s">
        <v>1471</v>
      </c>
      <c r="B540" s="1569" t="s">
        <v>1792</v>
      </c>
      <c r="C540" s="1552" t="s">
        <v>181</v>
      </c>
      <c r="E540" s="1553"/>
    </row>
    <row r="541" spans="1:5" ht="18">
      <c r="A541" s="1547" t="s">
        <v>1472</v>
      </c>
      <c r="B541" s="1570" t="s">
        <v>1793</v>
      </c>
      <c r="C541" s="1552" t="s">
        <v>181</v>
      </c>
      <c r="E541" s="1553"/>
    </row>
    <row r="542" spans="1:5" ht="18">
      <c r="A542" s="1547" t="s">
        <v>1473</v>
      </c>
      <c r="B542" s="1570" t="s">
        <v>1794</v>
      </c>
      <c r="C542" s="1552" t="s">
        <v>181</v>
      </c>
      <c r="E542" s="1553"/>
    </row>
    <row r="543" spans="1:5" ht="18">
      <c r="A543" s="1547" t="s">
        <v>1474</v>
      </c>
      <c r="B543" s="1570" t="s">
        <v>1795</v>
      </c>
      <c r="C543" s="1552" t="s">
        <v>181</v>
      </c>
      <c r="E543" s="1553"/>
    </row>
    <row r="544" spans="1:5" ht="18">
      <c r="A544" s="1547" t="s">
        <v>1475</v>
      </c>
      <c r="B544" s="1570" t="s">
        <v>1796</v>
      </c>
      <c r="C544" s="1552" t="s">
        <v>181</v>
      </c>
      <c r="E544" s="1553"/>
    </row>
    <row r="545" spans="1:5" ht="18">
      <c r="A545" s="1547" t="s">
        <v>1476</v>
      </c>
      <c r="B545" s="1571" t="s">
        <v>1797</v>
      </c>
      <c r="C545" s="1552" t="s">
        <v>181</v>
      </c>
      <c r="E545" s="1553"/>
    </row>
    <row r="546" spans="1:5" ht="18">
      <c r="A546" s="1547" t="s">
        <v>1477</v>
      </c>
      <c r="B546" s="1570" t="s">
        <v>1798</v>
      </c>
      <c r="C546" s="1552" t="s">
        <v>181</v>
      </c>
      <c r="E546" s="1553"/>
    </row>
    <row r="547" spans="1:5" ht="18">
      <c r="A547" s="1547" t="s">
        <v>1478</v>
      </c>
      <c r="B547" s="1570" t="s">
        <v>1799</v>
      </c>
      <c r="C547" s="1552" t="s">
        <v>181</v>
      </c>
      <c r="E547" s="1553"/>
    </row>
    <row r="548" spans="1:5" ht="18">
      <c r="A548" s="1547" t="s">
        <v>1479</v>
      </c>
      <c r="B548" s="1570" t="s">
        <v>1800</v>
      </c>
      <c r="C548" s="1552" t="s">
        <v>181</v>
      </c>
      <c r="E548" s="1553"/>
    </row>
    <row r="549" spans="1:5" ht="18">
      <c r="A549" s="1547" t="s">
        <v>1480</v>
      </c>
      <c r="B549" s="1570" t="s">
        <v>1801</v>
      </c>
      <c r="C549" s="1552" t="s">
        <v>181</v>
      </c>
      <c r="E549" s="1553"/>
    </row>
    <row r="550" spans="1:5" ht="18">
      <c r="A550" s="1547" t="s">
        <v>1481</v>
      </c>
      <c r="B550" s="1575" t="s">
        <v>1802</v>
      </c>
      <c r="C550" s="1552" t="s">
        <v>181</v>
      </c>
      <c r="E550" s="1553"/>
    </row>
    <row r="551" spans="1:5" ht="18.7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">
      <c r="A552" s="1547" t="s">
        <v>1483</v>
      </c>
      <c r="B552" s="1569" t="s">
        <v>1804</v>
      </c>
      <c r="C552" s="1552" t="s">
        <v>181</v>
      </c>
      <c r="E552" s="1553"/>
    </row>
    <row r="553" spans="1:5" ht="18">
      <c r="A553" s="1547" t="s">
        <v>1484</v>
      </c>
      <c r="B553" s="1570" t="s">
        <v>1805</v>
      </c>
      <c r="C553" s="1552" t="s">
        <v>181</v>
      </c>
      <c r="E553" s="1553"/>
    </row>
    <row r="554" spans="1:5" ht="18">
      <c r="A554" s="1547" t="s">
        <v>1485</v>
      </c>
      <c r="B554" s="1570" t="s">
        <v>1806</v>
      </c>
      <c r="C554" s="1552" t="s">
        <v>181</v>
      </c>
      <c r="E554" s="1553"/>
    </row>
    <row r="555" spans="1:5" ht="18">
      <c r="A555" s="1547" t="s">
        <v>1486</v>
      </c>
      <c r="B555" s="1571" t="s">
        <v>1807</v>
      </c>
      <c r="C555" s="1552" t="s">
        <v>181</v>
      </c>
      <c r="E555" s="1553"/>
    </row>
    <row r="556" spans="1:5" ht="18">
      <c r="A556" s="1547" t="s">
        <v>1487</v>
      </c>
      <c r="B556" s="1570" t="s">
        <v>1808</v>
      </c>
      <c r="C556" s="1552" t="s">
        <v>181</v>
      </c>
      <c r="E556" s="1553"/>
    </row>
    <row r="557" spans="1:5" ht="18.7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">
      <c r="A558" s="1547" t="s">
        <v>1489</v>
      </c>
      <c r="B558" s="1576" t="s">
        <v>1810</v>
      </c>
      <c r="C558" s="1552" t="s">
        <v>181</v>
      </c>
      <c r="E558" s="1553"/>
    </row>
    <row r="559" spans="1:5" ht="18">
      <c r="A559" s="1547" t="s">
        <v>1490</v>
      </c>
      <c r="B559" s="1570" t="s">
        <v>1811</v>
      </c>
      <c r="C559" s="1552" t="s">
        <v>181</v>
      </c>
      <c r="E559" s="1553"/>
    </row>
    <row r="560" spans="1:5" ht="18">
      <c r="A560" s="1547" t="s">
        <v>1491</v>
      </c>
      <c r="B560" s="1570" t="s">
        <v>1812</v>
      </c>
      <c r="C560" s="1552" t="s">
        <v>181</v>
      </c>
      <c r="E560" s="1553"/>
    </row>
    <row r="561" spans="1:5" ht="18">
      <c r="A561" s="1547" t="s">
        <v>1492</v>
      </c>
      <c r="B561" s="1570" t="s">
        <v>1813</v>
      </c>
      <c r="C561" s="1552" t="s">
        <v>181</v>
      </c>
      <c r="E561" s="1553"/>
    </row>
    <row r="562" spans="1:5" ht="18">
      <c r="A562" s="1547" t="s">
        <v>1493</v>
      </c>
      <c r="B562" s="1570" t="s">
        <v>1814</v>
      </c>
      <c r="C562" s="1552" t="s">
        <v>181</v>
      </c>
      <c r="E562" s="1553"/>
    </row>
    <row r="563" spans="1:5" ht="18">
      <c r="A563" s="1547" t="s">
        <v>1494</v>
      </c>
      <c r="B563" s="1570" t="s">
        <v>1815</v>
      </c>
      <c r="C563" s="1552" t="s">
        <v>181</v>
      </c>
      <c r="E563" s="1553"/>
    </row>
    <row r="564" spans="1:5" ht="18">
      <c r="A564" s="1547" t="s">
        <v>1495</v>
      </c>
      <c r="B564" s="1570" t="s">
        <v>1816</v>
      </c>
      <c r="C564" s="1552" t="s">
        <v>181</v>
      </c>
      <c r="E564" s="1553"/>
    </row>
    <row r="565" spans="1:5" ht="18">
      <c r="A565" s="1547" t="s">
        <v>1496</v>
      </c>
      <c r="B565" s="1571" t="s">
        <v>1817</v>
      </c>
      <c r="C565" s="1552" t="s">
        <v>181</v>
      </c>
      <c r="E565" s="1553"/>
    </row>
    <row r="566" spans="1:5" ht="18">
      <c r="A566" s="1547" t="s">
        <v>1497</v>
      </c>
      <c r="B566" s="1570" t="s">
        <v>1818</v>
      </c>
      <c r="C566" s="1552" t="s">
        <v>181</v>
      </c>
      <c r="E566" s="1553"/>
    </row>
    <row r="567" spans="1:5" ht="18">
      <c r="A567" s="1547" t="s">
        <v>1498</v>
      </c>
      <c r="B567" s="1570" t="s">
        <v>1819</v>
      </c>
      <c r="C567" s="1552" t="s">
        <v>181</v>
      </c>
      <c r="E567" s="1553"/>
    </row>
    <row r="568" spans="1:5" ht="18.7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">
      <c r="A569" s="1547" t="s">
        <v>1500</v>
      </c>
      <c r="B569" s="1576" t="s">
        <v>1821</v>
      </c>
      <c r="C569" s="1552" t="s">
        <v>181</v>
      </c>
      <c r="E569" s="1553"/>
    </row>
    <row r="570" spans="1:5" ht="18">
      <c r="A570" s="1547" t="s">
        <v>1501</v>
      </c>
      <c r="B570" s="1570" t="s">
        <v>1822</v>
      </c>
      <c r="C570" s="1552" t="s">
        <v>181</v>
      </c>
      <c r="E570" s="1553"/>
    </row>
    <row r="571" spans="1:5" ht="18">
      <c r="A571" s="1547" t="s">
        <v>1502</v>
      </c>
      <c r="B571" s="1570" t="s">
        <v>1823</v>
      </c>
      <c r="C571" s="1552" t="s">
        <v>181</v>
      </c>
      <c r="E571" s="1553"/>
    </row>
    <row r="572" spans="1:5" ht="18">
      <c r="A572" s="1547" t="s">
        <v>1503</v>
      </c>
      <c r="B572" s="1570" t="s">
        <v>1824</v>
      </c>
      <c r="C572" s="1552" t="s">
        <v>181</v>
      </c>
      <c r="E572" s="1553"/>
    </row>
    <row r="573" spans="1:5" ht="18">
      <c r="A573" s="1547" t="s">
        <v>1504</v>
      </c>
      <c r="B573" s="1570" t="s">
        <v>1825</v>
      </c>
      <c r="C573" s="1552" t="s">
        <v>181</v>
      </c>
      <c r="E573" s="1553"/>
    </row>
    <row r="574" spans="1:5" ht="18">
      <c r="A574" s="1547" t="s">
        <v>1505</v>
      </c>
      <c r="B574" s="1570" t="s">
        <v>1826</v>
      </c>
      <c r="C574" s="1552" t="s">
        <v>181</v>
      </c>
      <c r="E574" s="1553"/>
    </row>
    <row r="575" spans="1:5" ht="18">
      <c r="A575" s="1547" t="s">
        <v>1506</v>
      </c>
      <c r="B575" s="1570" t="s">
        <v>1827</v>
      </c>
      <c r="C575" s="1552" t="s">
        <v>181</v>
      </c>
      <c r="E575" s="1553"/>
    </row>
    <row r="576" spans="1:5" ht="18">
      <c r="A576" s="1547" t="s">
        <v>1507</v>
      </c>
      <c r="B576" s="1570" t="s">
        <v>1828</v>
      </c>
      <c r="C576" s="1552" t="s">
        <v>181</v>
      </c>
      <c r="E576" s="1553"/>
    </row>
    <row r="577" spans="1:5" ht="18">
      <c r="A577" s="1547" t="s">
        <v>1508</v>
      </c>
      <c r="B577" s="1571" t="s">
        <v>1829</v>
      </c>
      <c r="C577" s="1552" t="s">
        <v>181</v>
      </c>
      <c r="E577" s="1553"/>
    </row>
    <row r="578" spans="1:5" ht="18">
      <c r="A578" s="1547" t="s">
        <v>1509</v>
      </c>
      <c r="B578" s="1570" t="s">
        <v>1830</v>
      </c>
      <c r="C578" s="1552" t="s">
        <v>181</v>
      </c>
      <c r="E578" s="1553"/>
    </row>
    <row r="579" spans="1:5" ht="18">
      <c r="A579" s="1547" t="s">
        <v>1510</v>
      </c>
      <c r="B579" s="1570" t="s">
        <v>1831</v>
      </c>
      <c r="C579" s="1552" t="s">
        <v>181</v>
      </c>
      <c r="E579" s="1553"/>
    </row>
    <row r="580" spans="1:5" ht="18">
      <c r="A580" s="1547" t="s">
        <v>1511</v>
      </c>
      <c r="B580" s="1570" t="s">
        <v>1832</v>
      </c>
      <c r="C580" s="1552" t="s">
        <v>181</v>
      </c>
      <c r="E580" s="1553"/>
    </row>
    <row r="581" spans="1:5" ht="18">
      <c r="A581" s="1547" t="s">
        <v>1512</v>
      </c>
      <c r="B581" s="1570" t="s">
        <v>1833</v>
      </c>
      <c r="C581" s="1552" t="s">
        <v>181</v>
      </c>
      <c r="E581" s="1553"/>
    </row>
    <row r="582" spans="1:5" ht="18">
      <c r="A582" s="1547" t="s">
        <v>1513</v>
      </c>
      <c r="B582" s="1570" t="s">
        <v>1834</v>
      </c>
      <c r="C582" s="1552" t="s">
        <v>181</v>
      </c>
      <c r="E582" s="1553"/>
    </row>
    <row r="583" spans="1:5" ht="18">
      <c r="A583" s="1547" t="s">
        <v>1514</v>
      </c>
      <c r="B583" s="1570" t="s">
        <v>1835</v>
      </c>
      <c r="C583" s="1552" t="s">
        <v>181</v>
      </c>
      <c r="E583" s="1553"/>
    </row>
    <row r="584" spans="1:5" ht="18">
      <c r="A584" s="1547" t="s">
        <v>1515</v>
      </c>
      <c r="B584" s="1570" t="s">
        <v>1836</v>
      </c>
      <c r="C584" s="1552" t="s">
        <v>181</v>
      </c>
      <c r="E584" s="1553"/>
    </row>
    <row r="585" spans="1:5" ht="18">
      <c r="A585" s="1547" t="s">
        <v>1516</v>
      </c>
      <c r="B585" s="1570" t="s">
        <v>1837</v>
      </c>
      <c r="C585" s="1552" t="s">
        <v>181</v>
      </c>
      <c r="E585" s="1553"/>
    </row>
    <row r="586" spans="1:5" ht="18.7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.75">
      <c r="A587" s="1547" t="s">
        <v>1518</v>
      </c>
      <c r="B587" s="1569" t="s">
        <v>1839</v>
      </c>
      <c r="C587" s="1552" t="s">
        <v>181</v>
      </c>
      <c r="E587" s="1553"/>
    </row>
    <row r="588" spans="1:5" ht="18.75">
      <c r="A588" s="1547" t="s">
        <v>1519</v>
      </c>
      <c r="B588" s="1570" t="s">
        <v>1840</v>
      </c>
      <c r="C588" s="1552" t="s">
        <v>181</v>
      </c>
      <c r="E588" s="1553"/>
    </row>
    <row r="589" spans="1:5" ht="18.75">
      <c r="A589" s="1547" t="s">
        <v>1520</v>
      </c>
      <c r="B589" s="1570" t="s">
        <v>1841</v>
      </c>
      <c r="C589" s="1552" t="s">
        <v>181</v>
      </c>
      <c r="E589" s="1553"/>
    </row>
    <row r="590" spans="1:5" ht="18.75">
      <c r="A590" s="1547" t="s">
        <v>1521</v>
      </c>
      <c r="B590" s="1570" t="s">
        <v>1842</v>
      </c>
      <c r="C590" s="1552" t="s">
        <v>181</v>
      </c>
      <c r="E590" s="1553"/>
    </row>
    <row r="591" spans="1:5" ht="19.5">
      <c r="A591" s="1547" t="s">
        <v>1522</v>
      </c>
      <c r="B591" s="1571" t="s">
        <v>1843</v>
      </c>
      <c r="C591" s="1552" t="s">
        <v>181</v>
      </c>
      <c r="E591" s="1553"/>
    </row>
    <row r="592" spans="1:5" ht="18.75">
      <c r="A592" s="1547" t="s">
        <v>1523</v>
      </c>
      <c r="B592" s="1570" t="s">
        <v>1844</v>
      </c>
      <c r="C592" s="1552" t="s">
        <v>181</v>
      </c>
      <c r="E592" s="1553"/>
    </row>
    <row r="593" spans="1:5" ht="19.5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.75">
      <c r="A594" s="1547" t="s">
        <v>1525</v>
      </c>
      <c r="B594" s="1569" t="s">
        <v>1846</v>
      </c>
      <c r="C594" s="1552" t="s">
        <v>181</v>
      </c>
      <c r="E594" s="1553"/>
    </row>
    <row r="595" spans="1:5" ht="18.75">
      <c r="A595" s="1547" t="s">
        <v>1526</v>
      </c>
      <c r="B595" s="1570" t="s">
        <v>1705</v>
      </c>
      <c r="C595" s="1552" t="s">
        <v>181</v>
      </c>
      <c r="E595" s="1553"/>
    </row>
    <row r="596" spans="1:5" ht="18.75">
      <c r="A596" s="1547" t="s">
        <v>1527</v>
      </c>
      <c r="B596" s="1570" t="s">
        <v>1847</v>
      </c>
      <c r="C596" s="1552" t="s">
        <v>181</v>
      </c>
      <c r="E596" s="1553"/>
    </row>
    <row r="597" spans="1:5" ht="18.75">
      <c r="A597" s="1547" t="s">
        <v>1528</v>
      </c>
      <c r="B597" s="1570" t="s">
        <v>1848</v>
      </c>
      <c r="C597" s="1552" t="s">
        <v>181</v>
      </c>
      <c r="E597" s="1553"/>
    </row>
    <row r="598" spans="1:5" ht="18.75">
      <c r="A598" s="1547" t="s">
        <v>1529</v>
      </c>
      <c r="B598" s="1570" t="s">
        <v>1849</v>
      </c>
      <c r="C598" s="1552" t="s">
        <v>181</v>
      </c>
      <c r="E598" s="1553"/>
    </row>
    <row r="599" spans="1:5" ht="19.5">
      <c r="A599" s="1547" t="s">
        <v>1530</v>
      </c>
      <c r="B599" s="1571" t="s">
        <v>1850</v>
      </c>
      <c r="C599" s="1552" t="s">
        <v>181</v>
      </c>
      <c r="E599" s="1553"/>
    </row>
    <row r="600" spans="1:5" ht="18.75">
      <c r="A600" s="1547" t="s">
        <v>1531</v>
      </c>
      <c r="B600" s="1570" t="s">
        <v>1851</v>
      </c>
      <c r="C600" s="1552" t="s">
        <v>181</v>
      </c>
      <c r="E600" s="1553"/>
    </row>
    <row r="601" spans="1:5" ht="19.5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.75">
      <c r="A602" s="1547" t="s">
        <v>1533</v>
      </c>
      <c r="B602" s="1569" t="s">
        <v>1853</v>
      </c>
      <c r="C602" s="1552" t="s">
        <v>181</v>
      </c>
      <c r="E602" s="1553"/>
    </row>
    <row r="603" spans="1:5" ht="18.75">
      <c r="A603" s="1547" t="s">
        <v>1534</v>
      </c>
      <c r="B603" s="1570" t="s">
        <v>1854</v>
      </c>
      <c r="C603" s="1552" t="s">
        <v>181</v>
      </c>
      <c r="E603" s="1553"/>
    </row>
    <row r="604" spans="1:5" ht="18.75">
      <c r="A604" s="1547" t="s">
        <v>1535</v>
      </c>
      <c r="B604" s="1570" t="s">
        <v>1855</v>
      </c>
      <c r="C604" s="1552" t="s">
        <v>181</v>
      </c>
      <c r="E604" s="1553"/>
    </row>
    <row r="605" spans="1:5" ht="18.75">
      <c r="A605" s="1547" t="s">
        <v>1536</v>
      </c>
      <c r="B605" s="1570" t="s">
        <v>1856</v>
      </c>
      <c r="C605" s="1552" t="s">
        <v>181</v>
      </c>
      <c r="E605" s="1553"/>
    </row>
    <row r="606" spans="1:5" ht="19.5">
      <c r="A606" s="1547" t="s">
        <v>1537</v>
      </c>
      <c r="B606" s="1571" t="s">
        <v>1857</v>
      </c>
      <c r="C606" s="1552" t="s">
        <v>181</v>
      </c>
      <c r="E606" s="1553"/>
    </row>
    <row r="607" spans="1:5" ht="18.75">
      <c r="A607" s="1547" t="s">
        <v>1538</v>
      </c>
      <c r="B607" s="1570" t="s">
        <v>1858</v>
      </c>
      <c r="C607" s="1552" t="s">
        <v>181</v>
      </c>
      <c r="E607" s="1553"/>
    </row>
    <row r="608" spans="1:5" ht="19.5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.75">
      <c r="A609" s="1547" t="s">
        <v>1540</v>
      </c>
      <c r="B609" s="1569" t="s">
        <v>1860</v>
      </c>
      <c r="C609" s="1552" t="s">
        <v>181</v>
      </c>
      <c r="E609" s="1553"/>
    </row>
    <row r="610" spans="1:5" ht="18.75">
      <c r="A610" s="1547" t="s">
        <v>1541</v>
      </c>
      <c r="B610" s="1570" t="s">
        <v>1861</v>
      </c>
      <c r="C610" s="1552" t="s">
        <v>181</v>
      </c>
      <c r="E610" s="1553"/>
    </row>
    <row r="611" spans="1:5" ht="19.5">
      <c r="A611" s="1547" t="s">
        <v>1542</v>
      </c>
      <c r="B611" s="1571" t="s">
        <v>1862</v>
      </c>
      <c r="C611" s="1552" t="s">
        <v>181</v>
      </c>
      <c r="E611" s="1553"/>
    </row>
    <row r="612" spans="1:5" ht="19.5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.75">
      <c r="A613" s="1547" t="s">
        <v>1544</v>
      </c>
      <c r="B613" s="1569" t="s">
        <v>1864</v>
      </c>
      <c r="C613" s="1552" t="s">
        <v>181</v>
      </c>
      <c r="E613" s="1553"/>
    </row>
    <row r="614" spans="1:5" ht="18.75">
      <c r="A614" s="1547" t="s">
        <v>1545</v>
      </c>
      <c r="B614" s="1570" t="s">
        <v>1865</v>
      </c>
      <c r="C614" s="1552" t="s">
        <v>181</v>
      </c>
      <c r="E614" s="1553"/>
    </row>
    <row r="615" spans="1:5" ht="18.75">
      <c r="A615" s="1547" t="s">
        <v>1546</v>
      </c>
      <c r="B615" s="1570" t="s">
        <v>1866</v>
      </c>
      <c r="C615" s="1552" t="s">
        <v>181</v>
      </c>
      <c r="E615" s="1553"/>
    </row>
    <row r="616" spans="1:5" ht="18.75">
      <c r="A616" s="1547" t="s">
        <v>1547</v>
      </c>
      <c r="B616" s="1570" t="s">
        <v>1867</v>
      </c>
      <c r="C616" s="1552" t="s">
        <v>181</v>
      </c>
      <c r="E616" s="1553"/>
    </row>
    <row r="617" spans="1:5" ht="18.75">
      <c r="A617" s="1547" t="s">
        <v>1548</v>
      </c>
      <c r="B617" s="1570" t="s">
        <v>1868</v>
      </c>
      <c r="C617" s="1552" t="s">
        <v>181</v>
      </c>
      <c r="E617" s="1553"/>
    </row>
    <row r="618" spans="1:5" ht="18.75">
      <c r="A618" s="1547" t="s">
        <v>1549</v>
      </c>
      <c r="B618" s="1570" t="s">
        <v>1869</v>
      </c>
      <c r="C618" s="1552" t="s">
        <v>181</v>
      </c>
      <c r="E618" s="1553"/>
    </row>
    <row r="619" spans="1:5" ht="18.75">
      <c r="A619" s="1547" t="s">
        <v>1550</v>
      </c>
      <c r="B619" s="1570" t="s">
        <v>1870</v>
      </c>
      <c r="C619" s="1552" t="s">
        <v>181</v>
      </c>
      <c r="E619" s="1553"/>
    </row>
    <row r="620" spans="1:5" ht="18.75">
      <c r="A620" s="1547" t="s">
        <v>1551</v>
      </c>
      <c r="B620" s="1570" t="s">
        <v>1871</v>
      </c>
      <c r="C620" s="1552" t="s">
        <v>181</v>
      </c>
      <c r="E620" s="1553"/>
    </row>
    <row r="621" spans="1:5" ht="19.5">
      <c r="A621" s="1547" t="s">
        <v>1552</v>
      </c>
      <c r="B621" s="1571" t="s">
        <v>1872</v>
      </c>
      <c r="C621" s="1552" t="s">
        <v>181</v>
      </c>
      <c r="E621" s="1553"/>
    </row>
    <row r="622" spans="1:5" ht="19.5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.75">
      <c r="A623" s="1547" t="s">
        <v>1554</v>
      </c>
      <c r="B623" s="1569" t="s">
        <v>317</v>
      </c>
      <c r="C623" s="1552" t="s">
        <v>181</v>
      </c>
      <c r="E623" s="1553"/>
    </row>
    <row r="624" spans="1:5" ht="18.75">
      <c r="A624" s="1547" t="s">
        <v>1555</v>
      </c>
      <c r="B624" s="1570" t="s">
        <v>318</v>
      </c>
      <c r="C624" s="1552" t="s">
        <v>181</v>
      </c>
      <c r="E624" s="1553"/>
    </row>
    <row r="625" spans="1:5" ht="18.75">
      <c r="A625" s="1547" t="s">
        <v>1556</v>
      </c>
      <c r="B625" s="1570" t="s">
        <v>319</v>
      </c>
      <c r="C625" s="1552" t="s">
        <v>181</v>
      </c>
      <c r="E625" s="1553"/>
    </row>
    <row r="626" spans="1:5" ht="18.75">
      <c r="A626" s="1547" t="s">
        <v>1557</v>
      </c>
      <c r="B626" s="1570" t="s">
        <v>320</v>
      </c>
      <c r="C626" s="1552" t="s">
        <v>181</v>
      </c>
      <c r="E626" s="1553"/>
    </row>
    <row r="627" spans="1:5" ht="18.75">
      <c r="A627" s="1547" t="s">
        <v>1558</v>
      </c>
      <c r="B627" s="1570" t="s">
        <v>321</v>
      </c>
      <c r="C627" s="1552" t="s">
        <v>181</v>
      </c>
      <c r="E627" s="1553"/>
    </row>
    <row r="628" spans="1:5" ht="18.75">
      <c r="A628" s="1547" t="s">
        <v>1559</v>
      </c>
      <c r="B628" s="1570" t="s">
        <v>322</v>
      </c>
      <c r="C628" s="1552" t="s">
        <v>181</v>
      </c>
      <c r="E628" s="1553"/>
    </row>
    <row r="629" spans="1:5" ht="18.75">
      <c r="A629" s="1547" t="s">
        <v>1560</v>
      </c>
      <c r="B629" s="1570" t="s">
        <v>323</v>
      </c>
      <c r="C629" s="1552" t="s">
        <v>181</v>
      </c>
      <c r="E629" s="1553"/>
    </row>
    <row r="630" spans="1:5" ht="18.75">
      <c r="A630" s="1547" t="s">
        <v>1561</v>
      </c>
      <c r="B630" s="1570" t="s">
        <v>324</v>
      </c>
      <c r="C630" s="1552" t="s">
        <v>181</v>
      </c>
      <c r="E630" s="1553"/>
    </row>
    <row r="631" spans="1:5" ht="18.75">
      <c r="A631" s="1547" t="s">
        <v>1562</v>
      </c>
      <c r="B631" s="1570" t="s">
        <v>748</v>
      </c>
      <c r="C631" s="1552" t="s">
        <v>181</v>
      </c>
      <c r="E631" s="1553"/>
    </row>
    <row r="632" spans="1:5" ht="18.75">
      <c r="A632" s="1547" t="s">
        <v>1563</v>
      </c>
      <c r="B632" s="1570" t="s">
        <v>749</v>
      </c>
      <c r="C632" s="1552" t="s">
        <v>181</v>
      </c>
      <c r="E632" s="1553"/>
    </row>
    <row r="633" spans="1:5" ht="18.75">
      <c r="A633" s="1547" t="s">
        <v>1564</v>
      </c>
      <c r="B633" s="1570" t="s">
        <v>750</v>
      </c>
      <c r="C633" s="1552" t="s">
        <v>181</v>
      </c>
      <c r="E633" s="1553"/>
    </row>
    <row r="634" spans="1:5" ht="18.75">
      <c r="A634" s="1547" t="s">
        <v>1565</v>
      </c>
      <c r="B634" s="1570" t="s">
        <v>751</v>
      </c>
      <c r="C634" s="1552" t="s">
        <v>181</v>
      </c>
      <c r="E634" s="1553"/>
    </row>
    <row r="635" spans="1:5" ht="18.75">
      <c r="A635" s="1547" t="s">
        <v>1566</v>
      </c>
      <c r="B635" s="1570" t="s">
        <v>752</v>
      </c>
      <c r="C635" s="1552" t="s">
        <v>181</v>
      </c>
      <c r="E635" s="1553"/>
    </row>
    <row r="636" spans="1:5" ht="18.75">
      <c r="A636" s="1547" t="s">
        <v>1567</v>
      </c>
      <c r="B636" s="1570" t="s">
        <v>753</v>
      </c>
      <c r="C636" s="1552" t="s">
        <v>181</v>
      </c>
      <c r="E636" s="1553"/>
    </row>
    <row r="637" spans="1:5" ht="18.75">
      <c r="A637" s="1547" t="s">
        <v>1568</v>
      </c>
      <c r="B637" s="1570" t="s">
        <v>754</v>
      </c>
      <c r="C637" s="1552" t="s">
        <v>181</v>
      </c>
      <c r="E637" s="1553"/>
    </row>
    <row r="638" spans="1:5" ht="18.75">
      <c r="A638" s="1547" t="s">
        <v>1569</v>
      </c>
      <c r="B638" s="1570" t="s">
        <v>755</v>
      </c>
      <c r="C638" s="1552" t="s">
        <v>181</v>
      </c>
      <c r="E638" s="1553"/>
    </row>
    <row r="639" spans="1:5" ht="18.75">
      <c r="A639" s="1547" t="s">
        <v>1570</v>
      </c>
      <c r="B639" s="1570" t="s">
        <v>756</v>
      </c>
      <c r="C639" s="1552" t="s">
        <v>181</v>
      </c>
      <c r="E639" s="1553"/>
    </row>
    <row r="640" spans="1:5" ht="18.75">
      <c r="A640" s="1547" t="s">
        <v>1571</v>
      </c>
      <c r="B640" s="1570" t="s">
        <v>757</v>
      </c>
      <c r="C640" s="1552" t="s">
        <v>181</v>
      </c>
      <c r="E640" s="1553"/>
    </row>
    <row r="641" spans="1:5" ht="18.75">
      <c r="A641" s="1547" t="s">
        <v>1572</v>
      </c>
      <c r="B641" s="1570" t="s">
        <v>758</v>
      </c>
      <c r="C641" s="1552" t="s">
        <v>181</v>
      </c>
      <c r="E641" s="1553"/>
    </row>
    <row r="642" spans="1:5" ht="18.75">
      <c r="A642" s="1547" t="s">
        <v>1573</v>
      </c>
      <c r="B642" s="1570" t="s">
        <v>759</v>
      </c>
      <c r="C642" s="1552" t="s">
        <v>181</v>
      </c>
      <c r="E642" s="1553"/>
    </row>
    <row r="643" spans="1:5" ht="18.75">
      <c r="A643" s="1547" t="s">
        <v>1574</v>
      </c>
      <c r="B643" s="1570" t="s">
        <v>760</v>
      </c>
      <c r="C643" s="1552" t="s">
        <v>181</v>
      </c>
      <c r="E643" s="1553"/>
    </row>
    <row r="644" spans="1:5" ht="18.75">
      <c r="A644" s="1547" t="s">
        <v>1575</v>
      </c>
      <c r="B644" s="1570" t="s">
        <v>761</v>
      </c>
      <c r="C644" s="1552" t="s">
        <v>181</v>
      </c>
      <c r="E644" s="1553"/>
    </row>
    <row r="645" spans="1:5" ht="18.75">
      <c r="A645" s="1547" t="s">
        <v>1576</v>
      </c>
      <c r="B645" s="1570" t="s">
        <v>762</v>
      </c>
      <c r="C645" s="1552" t="s">
        <v>181</v>
      </c>
      <c r="E645" s="1553"/>
    </row>
    <row r="646" spans="1:5" ht="18.75">
      <c r="A646" s="1547" t="s">
        <v>1577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.75">
      <c r="A648" s="1547" t="s">
        <v>1579</v>
      </c>
      <c r="B648" s="1569" t="s">
        <v>1874</v>
      </c>
      <c r="C648" s="1552" t="s">
        <v>181</v>
      </c>
      <c r="E648" s="1553"/>
    </row>
    <row r="649" spans="1:5" ht="18.75">
      <c r="A649" s="1547" t="s">
        <v>1580</v>
      </c>
      <c r="B649" s="1570" t="s">
        <v>1875</v>
      </c>
      <c r="C649" s="1552" t="s">
        <v>181</v>
      </c>
      <c r="E649" s="1553"/>
    </row>
    <row r="650" spans="1:5" ht="18.75">
      <c r="A650" s="1547" t="s">
        <v>1581</v>
      </c>
      <c r="B650" s="1570" t="s">
        <v>1876</v>
      </c>
      <c r="C650" s="1552" t="s">
        <v>181</v>
      </c>
      <c r="E650" s="1553"/>
    </row>
    <row r="651" spans="1:5" ht="18.75">
      <c r="A651" s="1547" t="s">
        <v>1582</v>
      </c>
      <c r="B651" s="1570" t="s">
        <v>1877</v>
      </c>
      <c r="C651" s="1552" t="s">
        <v>181</v>
      </c>
      <c r="E651" s="1553"/>
    </row>
    <row r="652" spans="1:5" ht="18.75">
      <c r="A652" s="1547" t="s">
        <v>1583</v>
      </c>
      <c r="B652" s="1570" t="s">
        <v>1878</v>
      </c>
      <c r="C652" s="1552" t="s">
        <v>181</v>
      </c>
      <c r="E652" s="1553"/>
    </row>
    <row r="653" spans="1:5" ht="18.75">
      <c r="A653" s="1547" t="s">
        <v>1584</v>
      </c>
      <c r="B653" s="1570" t="s">
        <v>1879</v>
      </c>
      <c r="C653" s="1552" t="s">
        <v>181</v>
      </c>
      <c r="E653" s="1553"/>
    </row>
    <row r="654" spans="1:5" ht="18.75">
      <c r="A654" s="1547" t="s">
        <v>1585</v>
      </c>
      <c r="B654" s="1570" t="s">
        <v>1880</v>
      </c>
      <c r="C654" s="1552" t="s">
        <v>181</v>
      </c>
      <c r="E654" s="1553"/>
    </row>
    <row r="655" spans="1:5" ht="18.75">
      <c r="A655" s="1547" t="s">
        <v>1586</v>
      </c>
      <c r="B655" s="1570" t="s">
        <v>1881</v>
      </c>
      <c r="C655" s="1552" t="s">
        <v>181</v>
      </c>
      <c r="E655" s="1553"/>
    </row>
    <row r="656" spans="1:5" ht="18.75">
      <c r="A656" s="1547" t="s">
        <v>1587</v>
      </c>
      <c r="B656" s="1570" t="s">
        <v>1882</v>
      </c>
      <c r="C656" s="1552" t="s">
        <v>181</v>
      </c>
      <c r="E656" s="1553"/>
    </row>
    <row r="657" spans="1:5" ht="18.75">
      <c r="A657" s="1547" t="s">
        <v>1588</v>
      </c>
      <c r="B657" s="1570" t="s">
        <v>1883</v>
      </c>
      <c r="C657" s="1552" t="s">
        <v>181</v>
      </c>
      <c r="E657" s="1553"/>
    </row>
    <row r="658" spans="1:5" ht="18.75">
      <c r="A658" s="1547" t="s">
        <v>1589</v>
      </c>
      <c r="B658" s="1570" t="s">
        <v>1884</v>
      </c>
      <c r="C658" s="1552" t="s">
        <v>181</v>
      </c>
      <c r="E658" s="1553"/>
    </row>
    <row r="659" spans="1:5" ht="18.75">
      <c r="A659" s="1547" t="s">
        <v>1590</v>
      </c>
      <c r="B659" s="1570" t="s">
        <v>1885</v>
      </c>
      <c r="C659" s="1552" t="s">
        <v>181</v>
      </c>
      <c r="E659" s="1553"/>
    </row>
    <row r="660" spans="1:5" ht="18.75">
      <c r="A660" s="1547" t="s">
        <v>1591</v>
      </c>
      <c r="B660" s="1570" t="s">
        <v>1886</v>
      </c>
      <c r="C660" s="1552" t="s">
        <v>181</v>
      </c>
      <c r="E660" s="1553"/>
    </row>
    <row r="661" spans="1:5" ht="18.75">
      <c r="A661" s="1547" t="s">
        <v>1592</v>
      </c>
      <c r="B661" s="1570" t="s">
        <v>1887</v>
      </c>
      <c r="C661" s="1552" t="s">
        <v>181</v>
      </c>
      <c r="E661" s="1553"/>
    </row>
    <row r="662" spans="1:5" ht="18.75">
      <c r="A662" s="1547" t="s">
        <v>1593</v>
      </c>
      <c r="B662" s="1570" t="s">
        <v>1888</v>
      </c>
      <c r="C662" s="1552" t="s">
        <v>181</v>
      </c>
      <c r="E662" s="1553"/>
    </row>
    <row r="663" spans="1:5" ht="18.75">
      <c r="A663" s="1547" t="s">
        <v>1594</v>
      </c>
      <c r="B663" s="1570" t="s">
        <v>1889</v>
      </c>
      <c r="C663" s="1552" t="s">
        <v>181</v>
      </c>
      <c r="E663" s="1553"/>
    </row>
    <row r="664" spans="1:5" ht="18.75">
      <c r="A664" s="1547" t="s">
        <v>1595</v>
      </c>
      <c r="B664" s="1570" t="s">
        <v>1890</v>
      </c>
      <c r="C664" s="1552" t="s">
        <v>181</v>
      </c>
      <c r="E664" s="1553"/>
    </row>
    <row r="665" spans="1:5" ht="18.75">
      <c r="A665" s="1547" t="s">
        <v>1596</v>
      </c>
      <c r="B665" s="1570" t="s">
        <v>1891</v>
      </c>
      <c r="C665" s="1552" t="s">
        <v>181</v>
      </c>
      <c r="E665" s="1553"/>
    </row>
    <row r="666" spans="1:5" ht="18.75">
      <c r="A666" s="1547" t="s">
        <v>1597</v>
      </c>
      <c r="B666" s="1570" t="s">
        <v>1892</v>
      </c>
      <c r="C666" s="1552" t="s">
        <v>181</v>
      </c>
      <c r="E666" s="1553"/>
    </row>
    <row r="667" spans="1:5" ht="18.75">
      <c r="A667" s="1547" t="s">
        <v>1598</v>
      </c>
      <c r="B667" s="1570" t="s">
        <v>1893</v>
      </c>
      <c r="C667" s="1552" t="s">
        <v>181</v>
      </c>
      <c r="E667" s="1553"/>
    </row>
    <row r="668" spans="1:5" ht="18.75">
      <c r="A668" s="1547" t="s">
        <v>1599</v>
      </c>
      <c r="B668" s="1570" t="s">
        <v>1894</v>
      </c>
      <c r="C668" s="1552" t="s">
        <v>181</v>
      </c>
      <c r="E668" s="1553"/>
    </row>
    <row r="669" spans="1:5" ht="19.5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.75">
      <c r="A670" s="1547" t="s">
        <v>1601</v>
      </c>
      <c r="B670" s="1569" t="s">
        <v>1896</v>
      </c>
      <c r="C670" s="1552" t="s">
        <v>181</v>
      </c>
      <c r="E670" s="1553"/>
    </row>
    <row r="671" spans="1:5" ht="18.75">
      <c r="A671" s="1547" t="s">
        <v>1602</v>
      </c>
      <c r="B671" s="1570" t="s">
        <v>1897</v>
      </c>
      <c r="C671" s="1552" t="s">
        <v>181</v>
      </c>
      <c r="E671" s="1553"/>
    </row>
    <row r="672" spans="1:5" ht="18.75">
      <c r="A672" s="1547" t="s">
        <v>1603</v>
      </c>
      <c r="B672" s="1570" t="s">
        <v>1898</v>
      </c>
      <c r="C672" s="1552" t="s">
        <v>181</v>
      </c>
      <c r="E672" s="1553"/>
    </row>
    <row r="673" spans="1:5" ht="18.75">
      <c r="A673" s="1547" t="s">
        <v>1604</v>
      </c>
      <c r="B673" s="1570" t="s">
        <v>1899</v>
      </c>
      <c r="C673" s="1552" t="s">
        <v>181</v>
      </c>
      <c r="E673" s="1553"/>
    </row>
    <row r="674" spans="1:5" ht="18.75">
      <c r="A674" s="1547" t="s">
        <v>1605</v>
      </c>
      <c r="B674" s="1570" t="s">
        <v>1900</v>
      </c>
      <c r="C674" s="1552" t="s">
        <v>181</v>
      </c>
      <c r="E674" s="1553"/>
    </row>
    <row r="675" spans="1:5" ht="18.75">
      <c r="A675" s="1547" t="s">
        <v>1606</v>
      </c>
      <c r="B675" s="1570" t="s">
        <v>1901</v>
      </c>
      <c r="C675" s="1552" t="s">
        <v>181</v>
      </c>
      <c r="E675" s="1553"/>
    </row>
    <row r="676" spans="1:5" ht="18.75">
      <c r="A676" s="1547" t="s">
        <v>1607</v>
      </c>
      <c r="B676" s="1570" t="s">
        <v>1902</v>
      </c>
      <c r="C676" s="1552" t="s">
        <v>181</v>
      </c>
      <c r="E676" s="1553"/>
    </row>
    <row r="677" spans="1:5" ht="18.75">
      <c r="A677" s="1547" t="s">
        <v>1608</v>
      </c>
      <c r="B677" s="1570" t="s">
        <v>1903</v>
      </c>
      <c r="C677" s="1552" t="s">
        <v>181</v>
      </c>
      <c r="E677" s="1553"/>
    </row>
    <row r="678" spans="1:5" ht="18.75">
      <c r="A678" s="1547" t="s">
        <v>1609</v>
      </c>
      <c r="B678" s="1570" t="s">
        <v>1904</v>
      </c>
      <c r="C678" s="1552" t="s">
        <v>181</v>
      </c>
      <c r="E678" s="1553"/>
    </row>
    <row r="679" spans="1:5" ht="19.5">
      <c r="A679" s="1547" t="s">
        <v>1610</v>
      </c>
      <c r="B679" s="1571" t="s">
        <v>1905</v>
      </c>
      <c r="C679" s="1552" t="s">
        <v>181</v>
      </c>
      <c r="E679" s="1553"/>
    </row>
    <row r="680" spans="1:5" ht="19.5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.75">
      <c r="A681" s="1547" t="s">
        <v>1612</v>
      </c>
      <c r="B681" s="1569" t="s">
        <v>1907</v>
      </c>
      <c r="C681" s="1552" t="s">
        <v>181</v>
      </c>
      <c r="E681" s="1553"/>
    </row>
    <row r="682" spans="1:5" ht="18.75">
      <c r="A682" s="1547" t="s">
        <v>1613</v>
      </c>
      <c r="B682" s="1570" t="s">
        <v>1908</v>
      </c>
      <c r="C682" s="1552" t="s">
        <v>181</v>
      </c>
      <c r="E682" s="1553"/>
    </row>
    <row r="683" spans="1:5" ht="18.75">
      <c r="A683" s="1547" t="s">
        <v>1614</v>
      </c>
      <c r="B683" s="1570" t="s">
        <v>1909</v>
      </c>
      <c r="C683" s="1552" t="s">
        <v>181</v>
      </c>
      <c r="E683" s="1553"/>
    </row>
    <row r="684" spans="1:5" ht="18.75">
      <c r="A684" s="1547" t="s">
        <v>1615</v>
      </c>
      <c r="B684" s="1570" t="s">
        <v>1910</v>
      </c>
      <c r="C684" s="1552" t="s">
        <v>181</v>
      </c>
      <c r="E684" s="1553"/>
    </row>
    <row r="685" spans="1:5" ht="20.25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.75">
      <c r="A686" s="1547" t="s">
        <v>1617</v>
      </c>
      <c r="B686" s="1569" t="s">
        <v>1912</v>
      </c>
      <c r="C686" s="1552" t="s">
        <v>181</v>
      </c>
      <c r="E686" s="1553"/>
    </row>
    <row r="687" spans="1:5" ht="18.75">
      <c r="A687" s="1547" t="s">
        <v>1618</v>
      </c>
      <c r="B687" s="1570" t="s">
        <v>1913</v>
      </c>
      <c r="C687" s="1552" t="s">
        <v>181</v>
      </c>
      <c r="E687" s="1553"/>
    </row>
    <row r="688" spans="1:5" ht="18.75">
      <c r="A688" s="1547" t="s">
        <v>1619</v>
      </c>
      <c r="B688" s="1570" t="s">
        <v>1914</v>
      </c>
      <c r="C688" s="1552" t="s">
        <v>181</v>
      </c>
      <c r="E688" s="1553"/>
    </row>
    <row r="689" spans="1:5" ht="18.75">
      <c r="A689" s="1547" t="s">
        <v>1620</v>
      </c>
      <c r="B689" s="1570" t="s">
        <v>1915</v>
      </c>
      <c r="C689" s="1552" t="s">
        <v>181</v>
      </c>
      <c r="E689" s="1553"/>
    </row>
    <row r="690" spans="1:5" ht="18.75">
      <c r="A690" s="1547" t="s">
        <v>1621</v>
      </c>
      <c r="B690" s="1570" t="s">
        <v>1916</v>
      </c>
      <c r="C690" s="1552" t="s">
        <v>181</v>
      </c>
      <c r="E690" s="1553"/>
    </row>
    <row r="691" spans="1:5" ht="18.75">
      <c r="A691" s="1547" t="s">
        <v>1622</v>
      </c>
      <c r="B691" s="1570" t="s">
        <v>1917</v>
      </c>
      <c r="C691" s="1552" t="s">
        <v>181</v>
      </c>
      <c r="E691" s="1553"/>
    </row>
    <row r="692" spans="1:5" ht="18.75">
      <c r="A692" s="1547" t="s">
        <v>1623</v>
      </c>
      <c r="B692" s="1570" t="s">
        <v>1918</v>
      </c>
      <c r="C692" s="1552" t="s">
        <v>181</v>
      </c>
      <c r="E692" s="1553"/>
    </row>
    <row r="693" spans="1:5" ht="18.75">
      <c r="A693" s="1547" t="s">
        <v>1624</v>
      </c>
      <c r="B693" s="1570" t="s">
        <v>1919</v>
      </c>
      <c r="C693" s="1552" t="s">
        <v>181</v>
      </c>
      <c r="E693" s="1553"/>
    </row>
    <row r="694" spans="1:5" ht="18.75">
      <c r="A694" s="1547" t="s">
        <v>1625</v>
      </c>
      <c r="B694" s="1570" t="s">
        <v>1920</v>
      </c>
      <c r="C694" s="1552" t="s">
        <v>181</v>
      </c>
      <c r="E694" s="1553"/>
    </row>
    <row r="695" spans="1:5" ht="18.75">
      <c r="A695" s="1547" t="s">
        <v>1626</v>
      </c>
      <c r="B695" s="1570" t="s">
        <v>1921</v>
      </c>
      <c r="C695" s="1552" t="s">
        <v>181</v>
      </c>
      <c r="E695" s="1553"/>
    </row>
    <row r="696" spans="1:5" ht="20.25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.75">
      <c r="A697" s="1547" t="s">
        <v>1628</v>
      </c>
      <c r="B697" s="1569" t="s">
        <v>1923</v>
      </c>
      <c r="C697" s="1552" t="s">
        <v>181</v>
      </c>
      <c r="E697" s="1553"/>
    </row>
    <row r="698" spans="1:5" ht="18.75">
      <c r="A698" s="1547" t="s">
        <v>1629</v>
      </c>
      <c r="B698" s="1570" t="s">
        <v>1924</v>
      </c>
      <c r="C698" s="1552" t="s">
        <v>181</v>
      </c>
      <c r="E698" s="1553"/>
    </row>
    <row r="699" spans="1:5" ht="18.75">
      <c r="A699" s="1547" t="s">
        <v>1630</v>
      </c>
      <c r="B699" s="1570" t="s">
        <v>1925</v>
      </c>
      <c r="C699" s="1552" t="s">
        <v>181</v>
      </c>
      <c r="E699" s="1553"/>
    </row>
    <row r="700" spans="1:5" ht="18.75">
      <c r="A700" s="1547" t="s">
        <v>1631</v>
      </c>
      <c r="B700" s="1570" t="s">
        <v>1926</v>
      </c>
      <c r="C700" s="1552" t="s">
        <v>181</v>
      </c>
      <c r="E700" s="1553"/>
    </row>
    <row r="701" spans="1:5" ht="18.75">
      <c r="A701" s="1547" t="s">
        <v>1632</v>
      </c>
      <c r="B701" s="1570" t="s">
        <v>1927</v>
      </c>
      <c r="C701" s="1552" t="s">
        <v>181</v>
      </c>
      <c r="E701" s="1553"/>
    </row>
    <row r="702" spans="1:5" ht="18.75">
      <c r="A702" s="1547" t="s">
        <v>1633</v>
      </c>
      <c r="B702" s="1570" t="s">
        <v>1928</v>
      </c>
      <c r="C702" s="1552" t="s">
        <v>181</v>
      </c>
      <c r="E702" s="1553"/>
    </row>
    <row r="703" spans="1:5" ht="18.75">
      <c r="A703" s="1547" t="s">
        <v>1634</v>
      </c>
      <c r="B703" s="1570" t="s">
        <v>1929</v>
      </c>
      <c r="C703" s="1552" t="s">
        <v>181</v>
      </c>
      <c r="E703" s="1553"/>
    </row>
    <row r="704" spans="1:5" ht="18.75">
      <c r="A704" s="1547" t="s">
        <v>1635</v>
      </c>
      <c r="B704" s="1570" t="s">
        <v>1930</v>
      </c>
      <c r="C704" s="1552" t="s">
        <v>181</v>
      </c>
      <c r="E704" s="1553"/>
    </row>
    <row r="705" spans="1:5" ht="18.75">
      <c r="A705" s="1547" t="s">
        <v>1636</v>
      </c>
      <c r="B705" s="1570" t="s">
        <v>1931</v>
      </c>
      <c r="C705" s="1552" t="s">
        <v>181</v>
      </c>
      <c r="E705" s="1553"/>
    </row>
    <row r="706" spans="1:5" ht="20.25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.75">
      <c r="A707" s="1547" t="s">
        <v>1638</v>
      </c>
      <c r="B707" s="1569" t="s">
        <v>1933</v>
      </c>
      <c r="C707" s="1552" t="s">
        <v>181</v>
      </c>
      <c r="E707" s="1553"/>
    </row>
    <row r="708" spans="1:5" ht="18.75">
      <c r="A708" s="1547" t="s">
        <v>1639</v>
      </c>
      <c r="B708" s="1570" t="s">
        <v>1934</v>
      </c>
      <c r="C708" s="1552" t="s">
        <v>181</v>
      </c>
      <c r="E708" s="1553"/>
    </row>
    <row r="709" spans="1:5" ht="18.75">
      <c r="A709" s="1547" t="s">
        <v>1640</v>
      </c>
      <c r="B709" s="1570" t="s">
        <v>1935</v>
      </c>
      <c r="C709" s="1552" t="s">
        <v>181</v>
      </c>
      <c r="E709" s="1553"/>
    </row>
    <row r="710" spans="1:5" ht="18.75">
      <c r="A710" s="1547" t="s">
        <v>1641</v>
      </c>
      <c r="B710" s="1570" t="s">
        <v>1936</v>
      </c>
      <c r="C710" s="1552" t="s">
        <v>181</v>
      </c>
      <c r="E710" s="1553"/>
    </row>
    <row r="711" spans="1:5" ht="20.25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1643</v>
      </c>
    </row>
    <row r="715" spans="1:3" ht="14.25">
      <c r="A715" s="1584"/>
      <c r="B715" s="1585">
        <v>43890</v>
      </c>
      <c r="C715" s="1584" t="s">
        <v>1644</v>
      </c>
    </row>
    <row r="716" spans="1:3" ht="14.25">
      <c r="A716" s="1584"/>
      <c r="B716" s="1585">
        <v>43921</v>
      </c>
      <c r="C716" s="1584" t="s">
        <v>1645</v>
      </c>
    </row>
    <row r="717" spans="1:3" ht="14.25">
      <c r="A717" s="1584"/>
      <c r="B717" s="1585">
        <v>43951</v>
      </c>
      <c r="C717" s="1584" t="s">
        <v>1646</v>
      </c>
    </row>
    <row r="718" spans="1:3" ht="14.25">
      <c r="A718" s="1584"/>
      <c r="B718" s="1585">
        <v>43982</v>
      </c>
      <c r="C718" s="1584" t="s">
        <v>1647</v>
      </c>
    </row>
    <row r="719" spans="1:3" ht="14.25">
      <c r="A719" s="1584"/>
      <c r="B719" s="1585">
        <v>44012</v>
      </c>
      <c r="C719" s="1584" t="s">
        <v>1648</v>
      </c>
    </row>
    <row r="720" spans="1:3" ht="14.25">
      <c r="A720" s="1584"/>
      <c r="B720" s="1585">
        <v>44043</v>
      </c>
      <c r="C720" s="1584" t="s">
        <v>1649</v>
      </c>
    </row>
    <row r="721" spans="1:3" ht="14.25">
      <c r="A721" s="1584"/>
      <c r="B721" s="1585">
        <v>44074</v>
      </c>
      <c r="C721" s="1584" t="s">
        <v>1650</v>
      </c>
    </row>
    <row r="722" spans="1:3" ht="14.25">
      <c r="A722" s="1584"/>
      <c r="B722" s="1585">
        <v>44104</v>
      </c>
      <c r="C722" s="1584" t="s">
        <v>1651</v>
      </c>
    </row>
    <row r="723" spans="1:3" ht="14.25">
      <c r="A723" s="1584"/>
      <c r="B723" s="1585">
        <v>44135</v>
      </c>
      <c r="C723" s="1584" t="s">
        <v>1652</v>
      </c>
    </row>
    <row r="724" spans="1:3" ht="14.25">
      <c r="A724" s="1584"/>
      <c r="B724" s="1585">
        <v>44165</v>
      </c>
      <c r="C724" s="1584" t="s">
        <v>1653</v>
      </c>
    </row>
    <row r="725" spans="1:3" ht="14.25">
      <c r="A725" s="1584"/>
      <c r="B725" s="1585">
        <v>44196</v>
      </c>
      <c r="C725" s="1584" t="s">
        <v>1654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2005</v>
      </c>
      <c r="I2" s="61"/>
    </row>
    <row r="3" spans="1:9" ht="12.75">
      <c r="A3" s="61" t="s">
        <v>707</v>
      </c>
      <c r="B3" s="61" t="s">
        <v>2073</v>
      </c>
      <c r="I3" s="61"/>
    </row>
    <row r="4" spans="1:9" ht="15.75">
      <c r="A4" s="61" t="s">
        <v>708</v>
      </c>
      <c r="B4" s="61" t="s">
        <v>2006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1249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5" t="s">
        <v>2054</v>
      </c>
      <c r="M23" s="1826"/>
      <c r="N23" s="1826"/>
      <c r="O23" s="1827"/>
      <c r="P23" s="1834" t="s">
        <v>2055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742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745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194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199</v>
      </c>
      <c r="K47" s="180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200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272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720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219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221</v>
      </c>
      <c r="K79" s="180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222</v>
      </c>
      <c r="K80" s="180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223</v>
      </c>
      <c r="K81" s="180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1659</v>
      </c>
      <c r="K82" s="180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224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234</v>
      </c>
      <c r="K98" s="180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235</v>
      </c>
      <c r="K99" s="180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236</v>
      </c>
      <c r="K100" s="180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237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1660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1657</v>
      </c>
      <c r="K112" s="180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1658</v>
      </c>
      <c r="K113" s="180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247</v>
      </c>
      <c r="K114" s="180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273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248</v>
      </c>
      <c r="K118" s="180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249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623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683</v>
      </c>
      <c r="K130" s="180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684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912</v>
      </c>
      <c r="K136" s="179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9" t="s">
        <v>692</v>
      </c>
      <c r="K140" s="180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692</v>
      </c>
      <c r="K141" s="180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218" ht="12.75"/>
    <row r="1222" ht="12.75"/>
    <row r="1223" ht="12.75"/>
    <row r="1248" ht="12.75"/>
    <row r="1298" ht="12.75"/>
    <row r="1299" ht="12.75"/>
    <row r="1300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2020-06-09T08:54:56Z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